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D.1.1.94 - Fasádní lešení" sheetId="3" r:id="rId3"/>
    <sheet name="D.1.4e - Silnoproudé elek...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'D.1.1 - Architektonicko s...'!$C$103:$K$1184</definedName>
    <definedName name="_xlnm.Print_Area" localSheetId="1">'D.1.1 - Architektonicko s...'!$C$4:$J$41,'D.1.1 - Architektonicko s...'!$C$47:$J$83,'D.1.1 - Architektonicko s...'!$C$89:$K$1184</definedName>
    <definedName name="_xlnm.Print_Titles" localSheetId="1">'D.1.1 - Architektonicko s...'!$103:$103</definedName>
    <definedName name="_xlnm._FilterDatabase" localSheetId="2" hidden="1">'D.1.1.94 - Fasádní lešení'!$C$92:$K$169</definedName>
    <definedName name="_xlnm.Print_Area" localSheetId="2">'D.1.1.94 - Fasádní lešení'!$C$4:$J$43,'D.1.1.94 - Fasádní lešení'!$C$49:$J$70,'D.1.1.94 - Fasádní lešení'!$C$76:$K$169</definedName>
    <definedName name="_xlnm.Print_Titles" localSheetId="2">'D.1.1.94 - Fasádní lešení'!$92:$92</definedName>
    <definedName name="_xlnm._FilterDatabase" localSheetId="3" hidden="1">'D.1.4e - Silnoproudé elek...'!$C$94:$K$142</definedName>
    <definedName name="_xlnm.Print_Area" localSheetId="3">'D.1.4e - Silnoproudé elek...'!$C$4:$J$41,'D.1.4e - Silnoproudé elek...'!$C$47:$J$74,'D.1.4e - Silnoproudé elek...'!$C$80:$K$142</definedName>
    <definedName name="_xlnm.Print_Titles" localSheetId="3">'D.1.4e - Silnoproudé elek...'!$94:$94</definedName>
    <definedName name="_xlnm._FilterDatabase" localSheetId="4" hidden="1">'VON - Vedlejší a ostatní ...'!$C$84:$K$140</definedName>
    <definedName name="_xlnm.Print_Area" localSheetId="4">'VON - Vedlejší a ostatní ...'!$C$4:$J$39,'VON - Vedlejší a ostatní ...'!$C$45:$J$66,'VON - Vedlejší a ostatní ...'!$C$72:$K$140</definedName>
    <definedName name="_xlnm.Print_Titles" localSheetId="4">'VON - Vedlejší a ostatní ...'!$84:$84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60"/>
  <c i="5" r="J35"/>
  <c i="1" r="AX60"/>
  <c i="5"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48"/>
  <c i="4" r="J39"/>
  <c r="J38"/>
  <c i="1" r="AY59"/>
  <c i="4" r="J37"/>
  <c i="1" r="AX59"/>
  <c i="4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T116"/>
  <c r="R117"/>
  <c r="R116"/>
  <c r="P117"/>
  <c r="P116"/>
  <c r="BI115"/>
  <c r="BH115"/>
  <c r="BG115"/>
  <c r="BF115"/>
  <c r="T115"/>
  <c r="T114"/>
  <c r="R115"/>
  <c r="R114"/>
  <c r="P115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J91"/>
  <c r="F91"/>
  <c r="F89"/>
  <c r="E87"/>
  <c r="J58"/>
  <c r="F58"/>
  <c r="F56"/>
  <c r="E54"/>
  <c r="J26"/>
  <c r="E26"/>
  <c r="J92"/>
  <c r="J25"/>
  <c r="J20"/>
  <c r="E20"/>
  <c r="F59"/>
  <c r="J19"/>
  <c r="J14"/>
  <c r="J89"/>
  <c r="E7"/>
  <c r="E83"/>
  <c i="3" r="J41"/>
  <c r="J40"/>
  <c i="1" r="AY58"/>
  <c i="3" r="J39"/>
  <c i="1" r="AX58"/>
  <c i="3"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1"/>
  <c r="BH131"/>
  <c r="BG131"/>
  <c r="BF131"/>
  <c r="T131"/>
  <c r="R131"/>
  <c r="P131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6"/>
  <c r="BH96"/>
  <c r="BG96"/>
  <c r="BF96"/>
  <c r="T96"/>
  <c r="R96"/>
  <c r="P96"/>
  <c r="J89"/>
  <c r="F89"/>
  <c r="F87"/>
  <c r="E85"/>
  <c r="J62"/>
  <c r="F62"/>
  <c r="F60"/>
  <c r="E58"/>
  <c r="J28"/>
  <c r="E28"/>
  <c r="J90"/>
  <c r="J27"/>
  <c r="J22"/>
  <c r="E22"/>
  <c r="F63"/>
  <c r="J21"/>
  <c r="J16"/>
  <c r="J87"/>
  <c r="E7"/>
  <c r="E79"/>
  <c i="2" r="J39"/>
  <c r="J38"/>
  <c i="1" r="AY57"/>
  <c i="2" r="J37"/>
  <c i="1" r="AX57"/>
  <c i="2"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4"/>
  <c r="BH1174"/>
  <c r="BG1174"/>
  <c r="BF1174"/>
  <c r="T1174"/>
  <c r="R1174"/>
  <c r="P1174"/>
  <c r="BI1170"/>
  <c r="BH1170"/>
  <c r="BG1170"/>
  <c r="BF1170"/>
  <c r="T1170"/>
  <c r="R1170"/>
  <c r="P1170"/>
  <c r="BI1168"/>
  <c r="BH1168"/>
  <c r="BG1168"/>
  <c r="BF1168"/>
  <c r="T1168"/>
  <c r="R1168"/>
  <c r="P1168"/>
  <c r="BI1166"/>
  <c r="BH1166"/>
  <c r="BG1166"/>
  <c r="BF1166"/>
  <c r="T1166"/>
  <c r="R1166"/>
  <c r="P1166"/>
  <c r="BI1157"/>
  <c r="BH1157"/>
  <c r="BG1157"/>
  <c r="BF1157"/>
  <c r="T1157"/>
  <c r="R1157"/>
  <c r="P1157"/>
  <c r="BI1103"/>
  <c r="BH1103"/>
  <c r="BG1103"/>
  <c r="BF1103"/>
  <c r="T1103"/>
  <c r="R1103"/>
  <c r="P1103"/>
  <c r="BI1044"/>
  <c r="BH1044"/>
  <c r="BG1044"/>
  <c r="BF1044"/>
  <c r="T1044"/>
  <c r="R1044"/>
  <c r="P1044"/>
  <c r="BI1042"/>
  <c r="BH1042"/>
  <c r="BG1042"/>
  <c r="BF1042"/>
  <c r="T1042"/>
  <c r="R1042"/>
  <c r="P1042"/>
  <c r="BI1040"/>
  <c r="BH1040"/>
  <c r="BG1040"/>
  <c r="BF1040"/>
  <c r="T1040"/>
  <c r="R1040"/>
  <c r="P1040"/>
  <c r="BI1038"/>
  <c r="BH1038"/>
  <c r="BG1038"/>
  <c r="BF1038"/>
  <c r="T1038"/>
  <c r="R1038"/>
  <c r="P1038"/>
  <c r="BI1035"/>
  <c r="BH1035"/>
  <c r="BG1035"/>
  <c r="BF1035"/>
  <c r="T1035"/>
  <c r="R1035"/>
  <c r="P1035"/>
  <c r="BI1032"/>
  <c r="BH1032"/>
  <c r="BG1032"/>
  <c r="BF1032"/>
  <c r="T1032"/>
  <c r="R1032"/>
  <c r="P1032"/>
  <c r="BI1031"/>
  <c r="BH1031"/>
  <c r="BG1031"/>
  <c r="BF1031"/>
  <c r="T1031"/>
  <c r="R1031"/>
  <c r="P1031"/>
  <c r="BI1027"/>
  <c r="BH1027"/>
  <c r="BG1027"/>
  <c r="BF1027"/>
  <c r="T1027"/>
  <c r="R1027"/>
  <c r="P1027"/>
  <c r="BI1023"/>
  <c r="BH1023"/>
  <c r="BG1023"/>
  <c r="BF1023"/>
  <c r="T1023"/>
  <c r="R1023"/>
  <c r="P1023"/>
  <c r="BI1020"/>
  <c r="BH1020"/>
  <c r="BG1020"/>
  <c r="BF1020"/>
  <c r="T1020"/>
  <c r="R1020"/>
  <c r="P1020"/>
  <c r="BI1019"/>
  <c r="BH1019"/>
  <c r="BG1019"/>
  <c r="BF1019"/>
  <c r="T1019"/>
  <c r="R1019"/>
  <c r="P1019"/>
  <c r="BI1015"/>
  <c r="BH1015"/>
  <c r="BG1015"/>
  <c r="BF1015"/>
  <c r="T1015"/>
  <c r="R1015"/>
  <c r="P1015"/>
  <c r="BI1014"/>
  <c r="BH1014"/>
  <c r="BG1014"/>
  <c r="BF1014"/>
  <c r="T1014"/>
  <c r="R1014"/>
  <c r="P1014"/>
  <c r="BI1012"/>
  <c r="BH1012"/>
  <c r="BG1012"/>
  <c r="BF1012"/>
  <c r="T1012"/>
  <c r="R1012"/>
  <c r="P1012"/>
  <c r="BI1011"/>
  <c r="BH1011"/>
  <c r="BG1011"/>
  <c r="BF1011"/>
  <c r="T1011"/>
  <c r="R1011"/>
  <c r="P1011"/>
  <c r="BI1009"/>
  <c r="BH1009"/>
  <c r="BG1009"/>
  <c r="BF1009"/>
  <c r="T1009"/>
  <c r="R1009"/>
  <c r="P1009"/>
  <c r="BI1008"/>
  <c r="BH1008"/>
  <c r="BG1008"/>
  <c r="BF1008"/>
  <c r="T1008"/>
  <c r="R1008"/>
  <c r="P1008"/>
  <c r="BI1004"/>
  <c r="BH1004"/>
  <c r="BG1004"/>
  <c r="BF1004"/>
  <c r="T1004"/>
  <c r="R1004"/>
  <c r="P1004"/>
  <c r="BI1000"/>
  <c r="BH1000"/>
  <c r="BG1000"/>
  <c r="BF1000"/>
  <c r="T1000"/>
  <c r="R1000"/>
  <c r="P1000"/>
  <c r="BI997"/>
  <c r="BH997"/>
  <c r="BG997"/>
  <c r="BF997"/>
  <c r="T997"/>
  <c r="R997"/>
  <c r="P997"/>
  <c r="BI993"/>
  <c r="BH993"/>
  <c r="BG993"/>
  <c r="BF993"/>
  <c r="T993"/>
  <c r="R993"/>
  <c r="P993"/>
  <c r="BI991"/>
  <c r="BH991"/>
  <c r="BG991"/>
  <c r="BF991"/>
  <c r="T991"/>
  <c r="R991"/>
  <c r="P991"/>
  <c r="BI986"/>
  <c r="BH986"/>
  <c r="BG986"/>
  <c r="BF986"/>
  <c r="T986"/>
  <c r="R986"/>
  <c r="P986"/>
  <c r="BI984"/>
  <c r="BH984"/>
  <c r="BG984"/>
  <c r="BF984"/>
  <c r="T984"/>
  <c r="R984"/>
  <c r="P984"/>
  <c r="BI982"/>
  <c r="BH982"/>
  <c r="BG982"/>
  <c r="BF982"/>
  <c r="T982"/>
  <c r="R982"/>
  <c r="P982"/>
  <c r="BI977"/>
  <c r="BH977"/>
  <c r="BG977"/>
  <c r="BF977"/>
  <c r="T977"/>
  <c r="R977"/>
  <c r="P977"/>
  <c r="BI970"/>
  <c r="BH970"/>
  <c r="BG970"/>
  <c r="BF970"/>
  <c r="T970"/>
  <c r="R970"/>
  <c r="P970"/>
  <c r="BI967"/>
  <c r="BH967"/>
  <c r="BG967"/>
  <c r="BF967"/>
  <c r="T967"/>
  <c r="R967"/>
  <c r="P967"/>
  <c r="BI963"/>
  <c r="BH963"/>
  <c r="BG963"/>
  <c r="BF963"/>
  <c r="T963"/>
  <c r="R963"/>
  <c r="P963"/>
  <c r="BI959"/>
  <c r="BH959"/>
  <c r="BG959"/>
  <c r="BF959"/>
  <c r="T959"/>
  <c r="R959"/>
  <c r="P959"/>
  <c r="BI955"/>
  <c r="BH955"/>
  <c r="BG955"/>
  <c r="BF955"/>
  <c r="T955"/>
  <c r="R955"/>
  <c r="P955"/>
  <c r="BI951"/>
  <c r="BH951"/>
  <c r="BG951"/>
  <c r="BF951"/>
  <c r="T951"/>
  <c r="R951"/>
  <c r="P951"/>
  <c r="BI947"/>
  <c r="BH947"/>
  <c r="BG947"/>
  <c r="BF947"/>
  <c r="T947"/>
  <c r="R947"/>
  <c r="P947"/>
  <c r="BI941"/>
  <c r="BH941"/>
  <c r="BG941"/>
  <c r="BF941"/>
  <c r="T941"/>
  <c r="R941"/>
  <c r="P941"/>
  <c r="BI937"/>
  <c r="BH937"/>
  <c r="BG937"/>
  <c r="BF937"/>
  <c r="T937"/>
  <c r="R937"/>
  <c r="P937"/>
  <c r="BI933"/>
  <c r="BH933"/>
  <c r="BG933"/>
  <c r="BF933"/>
  <c r="T933"/>
  <c r="R933"/>
  <c r="P933"/>
  <c r="BI928"/>
  <c r="BH928"/>
  <c r="BG928"/>
  <c r="BF928"/>
  <c r="T928"/>
  <c r="R928"/>
  <c r="P928"/>
  <c r="BI923"/>
  <c r="BH923"/>
  <c r="BG923"/>
  <c r="BF923"/>
  <c r="T923"/>
  <c r="R923"/>
  <c r="P923"/>
  <c r="BI917"/>
  <c r="BH917"/>
  <c r="BG917"/>
  <c r="BF917"/>
  <c r="T917"/>
  <c r="R917"/>
  <c r="P917"/>
  <c r="BI913"/>
  <c r="BH913"/>
  <c r="BG913"/>
  <c r="BF913"/>
  <c r="T913"/>
  <c r="R913"/>
  <c r="P913"/>
  <c r="BI908"/>
  <c r="BH908"/>
  <c r="BG908"/>
  <c r="BF908"/>
  <c r="T908"/>
  <c r="R908"/>
  <c r="P908"/>
  <c r="BI904"/>
  <c r="BH904"/>
  <c r="BG904"/>
  <c r="BF904"/>
  <c r="T904"/>
  <c r="R904"/>
  <c r="P904"/>
  <c r="BI897"/>
  <c r="BH897"/>
  <c r="BG897"/>
  <c r="BF897"/>
  <c r="T897"/>
  <c r="R897"/>
  <c r="P897"/>
  <c r="BI893"/>
  <c r="BH893"/>
  <c r="BG893"/>
  <c r="BF893"/>
  <c r="T893"/>
  <c r="R893"/>
  <c r="P893"/>
  <c r="BI889"/>
  <c r="BH889"/>
  <c r="BG889"/>
  <c r="BF889"/>
  <c r="T889"/>
  <c r="R889"/>
  <c r="P889"/>
  <c r="BI885"/>
  <c r="BH885"/>
  <c r="BG885"/>
  <c r="BF885"/>
  <c r="T885"/>
  <c r="R885"/>
  <c r="P885"/>
  <c r="BI881"/>
  <c r="BH881"/>
  <c r="BG881"/>
  <c r="BF881"/>
  <c r="T881"/>
  <c r="R881"/>
  <c r="P881"/>
  <c r="BI877"/>
  <c r="BH877"/>
  <c r="BG877"/>
  <c r="BF877"/>
  <c r="T877"/>
  <c r="R877"/>
  <c r="P877"/>
  <c r="BI873"/>
  <c r="BH873"/>
  <c r="BG873"/>
  <c r="BF873"/>
  <c r="T873"/>
  <c r="R873"/>
  <c r="P873"/>
  <c r="BI868"/>
  <c r="BH868"/>
  <c r="BG868"/>
  <c r="BF868"/>
  <c r="T868"/>
  <c r="R868"/>
  <c r="P868"/>
  <c r="BI863"/>
  <c r="BH863"/>
  <c r="BG863"/>
  <c r="BF863"/>
  <c r="T863"/>
  <c r="R863"/>
  <c r="P863"/>
  <c r="BI859"/>
  <c r="BH859"/>
  <c r="BG859"/>
  <c r="BF859"/>
  <c r="T859"/>
  <c r="R859"/>
  <c r="P859"/>
  <c r="BI854"/>
  <c r="BH854"/>
  <c r="BG854"/>
  <c r="BF854"/>
  <c r="T854"/>
  <c r="R854"/>
  <c r="P854"/>
  <c r="BI849"/>
  <c r="BH849"/>
  <c r="BG849"/>
  <c r="BF849"/>
  <c r="T849"/>
  <c r="R849"/>
  <c r="P849"/>
  <c r="BI845"/>
  <c r="BH845"/>
  <c r="BG845"/>
  <c r="BF845"/>
  <c r="T845"/>
  <c r="R845"/>
  <c r="P845"/>
  <c r="BI841"/>
  <c r="BH841"/>
  <c r="BG841"/>
  <c r="BF841"/>
  <c r="T841"/>
  <c r="R841"/>
  <c r="P841"/>
  <c r="BI837"/>
  <c r="BH837"/>
  <c r="BG837"/>
  <c r="BF837"/>
  <c r="T837"/>
  <c r="R837"/>
  <c r="P837"/>
  <c r="BI833"/>
  <c r="BH833"/>
  <c r="BG833"/>
  <c r="BF833"/>
  <c r="T833"/>
  <c r="R833"/>
  <c r="P833"/>
  <c r="BI829"/>
  <c r="BH829"/>
  <c r="BG829"/>
  <c r="BF829"/>
  <c r="T829"/>
  <c r="R829"/>
  <c r="P829"/>
  <c r="BI820"/>
  <c r="BH820"/>
  <c r="BG820"/>
  <c r="BF820"/>
  <c r="T820"/>
  <c r="R820"/>
  <c r="P820"/>
  <c r="BI817"/>
  <c r="BH817"/>
  <c r="BG817"/>
  <c r="BF817"/>
  <c r="T817"/>
  <c r="R817"/>
  <c r="P817"/>
  <c r="BI813"/>
  <c r="BH813"/>
  <c r="BG813"/>
  <c r="BF813"/>
  <c r="T813"/>
  <c r="R813"/>
  <c r="P813"/>
  <c r="BI810"/>
  <c r="BH810"/>
  <c r="BG810"/>
  <c r="BF810"/>
  <c r="T810"/>
  <c r="R810"/>
  <c r="P810"/>
  <c r="BI806"/>
  <c r="BH806"/>
  <c r="BG806"/>
  <c r="BF806"/>
  <c r="T806"/>
  <c r="R806"/>
  <c r="P806"/>
  <c r="BI804"/>
  <c r="BH804"/>
  <c r="BG804"/>
  <c r="BF804"/>
  <c r="T804"/>
  <c r="R804"/>
  <c r="P804"/>
  <c r="BI800"/>
  <c r="BH800"/>
  <c r="BG800"/>
  <c r="BF800"/>
  <c r="T800"/>
  <c r="R800"/>
  <c r="P800"/>
  <c r="BI796"/>
  <c r="BH796"/>
  <c r="BG796"/>
  <c r="BF796"/>
  <c r="T796"/>
  <c r="R796"/>
  <c r="P796"/>
  <c r="BI792"/>
  <c r="BH792"/>
  <c r="BG792"/>
  <c r="BF792"/>
  <c r="T792"/>
  <c r="R792"/>
  <c r="P792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7"/>
  <c r="BH727"/>
  <c r="BG727"/>
  <c r="BF727"/>
  <c r="T727"/>
  <c r="R727"/>
  <c r="P727"/>
  <c r="BI723"/>
  <c r="BH723"/>
  <c r="BG723"/>
  <c r="BF723"/>
  <c r="T723"/>
  <c r="R723"/>
  <c r="P723"/>
  <c r="BI719"/>
  <c r="BH719"/>
  <c r="BG719"/>
  <c r="BF719"/>
  <c r="T719"/>
  <c r="R719"/>
  <c r="P719"/>
  <c r="BI715"/>
  <c r="BH715"/>
  <c r="BG715"/>
  <c r="BF715"/>
  <c r="T715"/>
  <c r="R715"/>
  <c r="P715"/>
  <c r="BI711"/>
  <c r="BH711"/>
  <c r="BG711"/>
  <c r="BF711"/>
  <c r="T711"/>
  <c r="R711"/>
  <c r="P711"/>
  <c r="BI709"/>
  <c r="BH709"/>
  <c r="BG709"/>
  <c r="BF709"/>
  <c r="T709"/>
  <c r="R709"/>
  <c r="P709"/>
  <c r="BI705"/>
  <c r="BH705"/>
  <c r="BG705"/>
  <c r="BF705"/>
  <c r="T705"/>
  <c r="R705"/>
  <c r="P705"/>
  <c r="BI689"/>
  <c r="BH689"/>
  <c r="BG689"/>
  <c r="BF689"/>
  <c r="T689"/>
  <c r="R689"/>
  <c r="P689"/>
  <c r="BI679"/>
  <c r="BH679"/>
  <c r="BG679"/>
  <c r="BF679"/>
  <c r="T679"/>
  <c r="R679"/>
  <c r="P679"/>
  <c r="BI645"/>
  <c r="BH645"/>
  <c r="BG645"/>
  <c r="BF645"/>
  <c r="T645"/>
  <c r="R645"/>
  <c r="P645"/>
  <c r="BI641"/>
  <c r="BH641"/>
  <c r="BG641"/>
  <c r="BF641"/>
  <c r="T641"/>
  <c r="R641"/>
  <c r="P641"/>
  <c r="BI635"/>
  <c r="BH635"/>
  <c r="BG635"/>
  <c r="BF635"/>
  <c r="T635"/>
  <c r="R635"/>
  <c r="P635"/>
  <c r="BI630"/>
  <c r="BH630"/>
  <c r="BG630"/>
  <c r="BF630"/>
  <c r="T630"/>
  <c r="R630"/>
  <c r="P630"/>
  <c r="BI624"/>
  <c r="BH624"/>
  <c r="BG624"/>
  <c r="BF624"/>
  <c r="T624"/>
  <c r="R624"/>
  <c r="P624"/>
  <c r="BI618"/>
  <c r="BH618"/>
  <c r="BG618"/>
  <c r="BF618"/>
  <c r="T618"/>
  <c r="R618"/>
  <c r="P618"/>
  <c r="BI614"/>
  <c r="BH614"/>
  <c r="BG614"/>
  <c r="BF614"/>
  <c r="T614"/>
  <c r="R614"/>
  <c r="P614"/>
  <c r="BI609"/>
  <c r="BH609"/>
  <c r="BG609"/>
  <c r="BF609"/>
  <c r="T609"/>
  <c r="R609"/>
  <c r="P609"/>
  <c r="BI597"/>
  <c r="BH597"/>
  <c r="BG597"/>
  <c r="BF597"/>
  <c r="T597"/>
  <c r="R597"/>
  <c r="P597"/>
  <c r="BI585"/>
  <c r="BH585"/>
  <c r="BG585"/>
  <c r="BF585"/>
  <c r="T585"/>
  <c r="R585"/>
  <c r="P585"/>
  <c r="BI575"/>
  <c r="BH575"/>
  <c r="BG575"/>
  <c r="BF575"/>
  <c r="T575"/>
  <c r="R575"/>
  <c r="P575"/>
  <c r="BI566"/>
  <c r="BH566"/>
  <c r="BG566"/>
  <c r="BF566"/>
  <c r="T566"/>
  <c r="R566"/>
  <c r="P566"/>
  <c r="BI560"/>
  <c r="BH560"/>
  <c r="BG560"/>
  <c r="BF560"/>
  <c r="T560"/>
  <c r="R560"/>
  <c r="P560"/>
  <c r="BI558"/>
  <c r="BH558"/>
  <c r="BG558"/>
  <c r="BF558"/>
  <c r="T558"/>
  <c r="R558"/>
  <c r="P558"/>
  <c r="BI554"/>
  <c r="BH554"/>
  <c r="BG554"/>
  <c r="BF554"/>
  <c r="T554"/>
  <c r="R554"/>
  <c r="P554"/>
  <c r="BI552"/>
  <c r="BH552"/>
  <c r="BG552"/>
  <c r="BF552"/>
  <c r="T552"/>
  <c r="R552"/>
  <c r="P552"/>
  <c r="BI547"/>
  <c r="BH547"/>
  <c r="BG547"/>
  <c r="BF547"/>
  <c r="T547"/>
  <c r="R547"/>
  <c r="P547"/>
  <c r="BI545"/>
  <c r="BH545"/>
  <c r="BG545"/>
  <c r="BF545"/>
  <c r="T545"/>
  <c r="R545"/>
  <c r="P545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24"/>
  <c r="BH524"/>
  <c r="BG524"/>
  <c r="BF524"/>
  <c r="T524"/>
  <c r="R524"/>
  <c r="P524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07"/>
  <c r="BH507"/>
  <c r="BG507"/>
  <c r="BF507"/>
  <c r="T507"/>
  <c r="R507"/>
  <c r="P507"/>
  <c r="BI505"/>
  <c r="BH505"/>
  <c r="BG505"/>
  <c r="BF505"/>
  <c r="T505"/>
  <c r="R505"/>
  <c r="P505"/>
  <c r="BI501"/>
  <c r="BH501"/>
  <c r="BG501"/>
  <c r="BF501"/>
  <c r="T501"/>
  <c r="R501"/>
  <c r="P501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T490"/>
  <c r="R491"/>
  <c r="R490"/>
  <c r="P491"/>
  <c r="P490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R476"/>
  <c r="P476"/>
  <c r="BI474"/>
  <c r="BH474"/>
  <c r="BG474"/>
  <c r="BF474"/>
  <c r="T474"/>
  <c r="R474"/>
  <c r="P474"/>
  <c r="BI469"/>
  <c r="BH469"/>
  <c r="BG469"/>
  <c r="BF469"/>
  <c r="T469"/>
  <c r="R469"/>
  <c r="P469"/>
  <c r="BI454"/>
  <c r="BH454"/>
  <c r="BG454"/>
  <c r="BF454"/>
  <c r="T454"/>
  <c r="R454"/>
  <c r="P454"/>
  <c r="BI433"/>
  <c r="BH433"/>
  <c r="BG433"/>
  <c r="BF433"/>
  <c r="T433"/>
  <c r="R433"/>
  <c r="P433"/>
  <c r="BI412"/>
  <c r="BH412"/>
  <c r="BG412"/>
  <c r="BF412"/>
  <c r="T412"/>
  <c r="R412"/>
  <c r="P412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79"/>
  <c r="BH379"/>
  <c r="BG379"/>
  <c r="BF379"/>
  <c r="T379"/>
  <c r="R379"/>
  <c r="P379"/>
  <c r="BI374"/>
  <c r="BH374"/>
  <c r="BG374"/>
  <c r="BF374"/>
  <c r="T374"/>
  <c r="R374"/>
  <c r="P374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43"/>
  <c r="BH343"/>
  <c r="BG343"/>
  <c r="BF343"/>
  <c r="T343"/>
  <c r="R343"/>
  <c r="P34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298"/>
  <c r="BH298"/>
  <c r="BG298"/>
  <c r="BF298"/>
  <c r="T298"/>
  <c r="R298"/>
  <c r="P298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66"/>
  <c r="BH266"/>
  <c r="BG266"/>
  <c r="BF266"/>
  <c r="T266"/>
  <c r="R266"/>
  <c r="P266"/>
  <c r="BI259"/>
  <c r="BH259"/>
  <c r="BG259"/>
  <c r="BF259"/>
  <c r="T259"/>
  <c r="R259"/>
  <c r="P259"/>
  <c r="BI238"/>
  <c r="BH238"/>
  <c r="BG238"/>
  <c r="BF238"/>
  <c r="T238"/>
  <c r="R238"/>
  <c r="P238"/>
  <c r="BI227"/>
  <c r="BH227"/>
  <c r="BG227"/>
  <c r="BF227"/>
  <c r="T227"/>
  <c r="R227"/>
  <c r="P227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6"/>
  <c r="BH186"/>
  <c r="BG186"/>
  <c r="BF186"/>
  <c r="T186"/>
  <c r="R186"/>
  <c r="P186"/>
  <c r="BI184"/>
  <c r="BH184"/>
  <c r="BG184"/>
  <c r="BF184"/>
  <c r="T184"/>
  <c r="R184"/>
  <c r="P184"/>
  <c r="BI177"/>
  <c r="BH177"/>
  <c r="BG177"/>
  <c r="BF177"/>
  <c r="T177"/>
  <c r="R177"/>
  <c r="P177"/>
  <c r="BI175"/>
  <c r="BH175"/>
  <c r="BG175"/>
  <c r="BF175"/>
  <c r="T175"/>
  <c r="R175"/>
  <c r="P175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37"/>
  <c r="BH137"/>
  <c r="BG137"/>
  <c r="BF137"/>
  <c r="T137"/>
  <c r="R137"/>
  <c r="P137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J100"/>
  <c r="F100"/>
  <c r="F98"/>
  <c r="E96"/>
  <c r="J58"/>
  <c r="F58"/>
  <c r="F56"/>
  <c r="E54"/>
  <c r="J26"/>
  <c r="E26"/>
  <c r="J59"/>
  <c r="J25"/>
  <c r="J20"/>
  <c r="E20"/>
  <c r="F101"/>
  <c r="J19"/>
  <c r="J14"/>
  <c r="J56"/>
  <c r="E7"/>
  <c r="E92"/>
  <c i="1" r="L50"/>
  <c r="AM50"/>
  <c r="AM49"/>
  <c r="L49"/>
  <c r="AM47"/>
  <c r="L47"/>
  <c r="L45"/>
  <c r="L44"/>
  <c i="2" r="J1166"/>
  <c r="BK1011"/>
  <c r="BK955"/>
  <c r="J723"/>
  <c r="BK495"/>
  <c r="BK198"/>
  <c r="BK1020"/>
  <c r="BK893"/>
  <c r="BK689"/>
  <c r="BK537"/>
  <c r="BK390"/>
  <c r="J309"/>
  <c r="BK146"/>
  <c r="BK1015"/>
  <c r="BK947"/>
  <c r="J859"/>
  <c r="J645"/>
  <c r="BK535"/>
  <c r="J175"/>
  <c r="J959"/>
  <c r="J833"/>
  <c r="J597"/>
  <c r="J469"/>
  <c r="J198"/>
  <c i="3" r="J124"/>
  <c r="BK138"/>
  <c r="BK120"/>
  <c i="4" r="J128"/>
  <c r="BK136"/>
  <c r="BK127"/>
  <c r="BK102"/>
  <c r="J121"/>
  <c r="J97"/>
  <c i="5" r="J114"/>
  <c r="J134"/>
  <c i="2" r="BK1183"/>
  <c r="BK1032"/>
  <c r="J977"/>
  <c r="J845"/>
  <c r="BK715"/>
  <c r="BK516"/>
  <c r="J266"/>
  <c r="J1170"/>
  <c r="J1019"/>
  <c r="J904"/>
  <c r="J711"/>
  <c r="J483"/>
  <c r="BK366"/>
  <c r="J206"/>
  <c r="BK1035"/>
  <c r="J923"/>
  <c r="BK488"/>
  <c r="J298"/>
  <c r="BK107"/>
  <c r="BK841"/>
  <c r="J609"/>
  <c r="J512"/>
  <c r="J227"/>
  <c i="3" r="BK103"/>
  <c r="J110"/>
  <c r="J114"/>
  <c r="BK117"/>
  <c i="4" r="BK111"/>
  <c r="BK107"/>
  <c r="J98"/>
  <c i="5" r="BK127"/>
  <c r="J125"/>
  <c i="2" r="J1177"/>
  <c r="BK1019"/>
  <c r="J933"/>
  <c r="J841"/>
  <c r="BK630"/>
  <c r="J286"/>
  <c r="BK117"/>
  <c r="J1032"/>
  <c r="BK833"/>
  <c r="BK723"/>
  <c r="J507"/>
  <c r="J398"/>
  <c r="BK266"/>
  <c r="J1027"/>
  <c r="BK897"/>
  <c r="BK820"/>
  <c r="J545"/>
  <c r="BK305"/>
  <c r="J991"/>
  <c r="BK854"/>
  <c r="J585"/>
  <c r="BK507"/>
  <c r="J320"/>
  <c i="3" r="BK155"/>
  <c r="BK124"/>
  <c r="J138"/>
  <c i="4" r="J130"/>
  <c r="J139"/>
  <c r="BK108"/>
  <c r="BK119"/>
  <c r="BK103"/>
  <c r="BK128"/>
  <c r="J111"/>
  <c i="5" r="BK112"/>
  <c r="J117"/>
  <c r="J123"/>
  <c i="2" r="J1181"/>
  <c r="J1031"/>
  <c r="J1008"/>
  <c r="BK917"/>
  <c r="J792"/>
  <c r="J689"/>
  <c r="BK560"/>
  <c r="BK291"/>
  <c r="BK1166"/>
  <c r="BK986"/>
  <c r="BK889"/>
  <c r="BK709"/>
  <c r="J491"/>
  <c r="BK412"/>
  <c r="J343"/>
  <c r="J813"/>
  <c r="BK635"/>
  <c r="BK524"/>
  <c r="BK206"/>
  <c r="BK970"/>
  <c r="BK881"/>
  <c r="J679"/>
  <c i="3" r="BK144"/>
  <c r="J120"/>
  <c r="BK131"/>
  <c i="4" r="J133"/>
  <c r="J140"/>
  <c r="BK110"/>
  <c i="5" r="BK139"/>
  <c r="J102"/>
  <c r="BK91"/>
  <c i="2" r="BK1179"/>
  <c r="BK1027"/>
  <c r="BK963"/>
  <c r="J796"/>
  <c r="J533"/>
  <c r="J259"/>
  <c r="BK1103"/>
  <c r="J937"/>
  <c r="J810"/>
  <c r="J488"/>
  <c r="J1044"/>
  <c r="BK993"/>
  <c r="J885"/>
  <c r="J732"/>
  <c r="BK519"/>
  <c r="BK368"/>
  <c r="J997"/>
  <c r="BK885"/>
  <c r="J715"/>
  <c r="BK545"/>
  <c r="BK379"/>
  <c r="J177"/>
  <c i="3" r="J157"/>
  <c r="J169"/>
  <c r="BK146"/>
  <c r="BK110"/>
  <c i="4" r="J132"/>
  <c r="J110"/>
  <c r="BK121"/>
  <c r="J100"/>
  <c r="BK117"/>
  <c i="5" r="J136"/>
  <c r="BK129"/>
  <c r="BK108"/>
  <c r="BK93"/>
  <c i="2" r="BK1177"/>
  <c r="J1157"/>
  <c r="J1015"/>
  <c r="BK908"/>
  <c r="J734"/>
  <c r="BK485"/>
  <c r="BK155"/>
  <c r="J1038"/>
  <c r="J829"/>
  <c r="J524"/>
  <c r="BK386"/>
  <c r="J291"/>
  <c r="J120"/>
  <c r="BK997"/>
  <c r="J863"/>
  <c r="J641"/>
  <c r="J537"/>
  <c r="BK433"/>
  <c r="J993"/>
  <c r="J817"/>
  <c r="J575"/>
  <c r="J403"/>
  <c r="J186"/>
  <c i="3" r="BK152"/>
  <c r="BK122"/>
  <c r="BK106"/>
  <c i="4" r="J131"/>
  <c r="BK138"/>
  <c r="BK125"/>
  <c i="5" r="BK123"/>
  <c r="J121"/>
  <c r="BK110"/>
  <c i="2" r="BK1168"/>
  <c r="BK1038"/>
  <c r="BK982"/>
  <c r="J897"/>
  <c r="J730"/>
  <c r="BK476"/>
  <c r="J1168"/>
  <c r="J984"/>
  <c r="J928"/>
  <c r="BK804"/>
  <c r="BK540"/>
  <c r="J480"/>
  <c r="J315"/>
  <c r="J151"/>
  <c r="J126"/>
  <c r="BK1012"/>
  <c r="J873"/>
  <c r="J630"/>
  <c r="J514"/>
  <c r="BK318"/>
  <c r="BK1000"/>
  <c r="BK928"/>
  <c r="J719"/>
  <c r="J547"/>
  <c r="J390"/>
  <c r="BK126"/>
  <c i="3" r="J122"/>
  <c r="J112"/>
  <c r="BK108"/>
  <c i="4" r="BK123"/>
  <c r="BK137"/>
  <c r="J120"/>
  <c r="J112"/>
  <c r="BK130"/>
  <c r="J119"/>
  <c r="J102"/>
  <c i="5" r="J93"/>
  <c r="J96"/>
  <c r="BK102"/>
  <c i="2" r="J1179"/>
  <c r="BK1042"/>
  <c r="BK1014"/>
  <c r="J941"/>
  <c r="J837"/>
  <c r="BK719"/>
  <c r="BK499"/>
  <c r="J238"/>
  <c r="BK120"/>
  <c r="J1014"/>
  <c r="BK933"/>
  <c r="BK732"/>
  <c r="J560"/>
  <c r="J474"/>
  <c r="BK374"/>
  <c r="J293"/>
  <c r="BK868"/>
  <c r="BK734"/>
  <c r="J540"/>
  <c r="BK483"/>
  <c r="J311"/>
  <c r="J1004"/>
  <c r="BK904"/>
  <c r="J800"/>
  <c r="BK558"/>
  <c r="BK474"/>
  <c r="BK298"/>
  <c i="1" r="AS56"/>
  <c i="4" r="BK115"/>
  <c r="J109"/>
  <c r="BK100"/>
  <c i="5" r="BK119"/>
  <c r="J132"/>
  <c i="2" r="BK1181"/>
  <c r="J1040"/>
  <c r="BK984"/>
  <c r="BK913"/>
  <c r="BK641"/>
  <c r="J412"/>
  <c r="J146"/>
  <c r="J1000"/>
  <c r="BK837"/>
  <c r="BK585"/>
  <c r="BK505"/>
  <c r="BK370"/>
  <c r="BK259"/>
  <c r="J131"/>
  <c r="BK1031"/>
  <c r="J917"/>
  <c r="BK796"/>
  <c r="BK554"/>
  <c r="J476"/>
  <c r="J117"/>
  <c r="BK923"/>
  <c r="BK810"/>
  <c r="BK566"/>
  <c r="BK286"/>
  <c i="3" r="BK169"/>
  <c r="BK164"/>
  <c r="J106"/>
  <c i="4" r="BK142"/>
  <c r="BK120"/>
  <c r="BK131"/>
  <c r="J115"/>
  <c r="J129"/>
  <c r="J113"/>
  <c i="5" r="BK125"/>
  <c r="J91"/>
  <c r="BK105"/>
  <c i="2" r="J1174"/>
  <c r="BK1023"/>
  <c r="BK951"/>
  <c r="BK817"/>
  <c r="J624"/>
  <c r="J374"/>
  <c r="BK1157"/>
  <c r="BK977"/>
  <c r="BK800"/>
  <c r="BK501"/>
  <c r="BK311"/>
  <c r="BK136"/>
  <c r="J1023"/>
  <c r="J908"/>
  <c r="J804"/>
  <c r="J614"/>
  <c r="J499"/>
  <c r="BK343"/>
  <c r="J967"/>
  <c r="J913"/>
  <c r="BK727"/>
  <c r="J535"/>
  <c r="J368"/>
  <c r="BK131"/>
  <c i="3" r="J131"/>
  <c r="J144"/>
  <c i="4" r="BK141"/>
  <c r="J127"/>
  <c r="J135"/>
  <c r="BK109"/>
  <c i="5" r="BK134"/>
  <c r="J110"/>
  <c r="BK89"/>
  <c i="2" r="J1183"/>
  <c r="BK859"/>
  <c r="BK711"/>
  <c r="BK514"/>
  <c r="BK201"/>
  <c r="J1042"/>
  <c r="J955"/>
  <c r="BK624"/>
  <c r="J495"/>
  <c r="J379"/>
  <c r="J137"/>
  <c r="BK1040"/>
  <c r="BK991"/>
  <c r="BK792"/>
  <c r="J566"/>
  <c r="BK533"/>
  <c r="BK454"/>
  <c r="BK137"/>
  <c r="J893"/>
  <c r="BK618"/>
  <c r="BK408"/>
  <c r="J184"/>
  <c i="3" r="BK167"/>
  <c r="BK148"/>
  <c r="BK114"/>
  <c i="4" r="BK135"/>
  <c r="BK112"/>
  <c r="BK132"/>
  <c i="2" r="J820"/>
  <c r="BK614"/>
  <c r="J501"/>
  <c r="J366"/>
  <c r="J155"/>
  <c i="3" r="BK96"/>
  <c r="J108"/>
  <c r="J96"/>
  <c i="4" r="BK129"/>
  <c r="BK133"/>
  <c r="BK140"/>
  <c i="5" r="BK121"/>
  <c r="BK132"/>
  <c r="BK117"/>
  <c i="2" r="BK1174"/>
  <c r="J849"/>
  <c r="BK575"/>
  <c r="BK394"/>
  <c r="BK112"/>
  <c r="BK967"/>
  <c r="BK730"/>
  <c r="J454"/>
  <c r="J318"/>
  <c r="BK184"/>
  <c r="J112"/>
  <c r="BK1009"/>
  <c r="BK829"/>
  <c r="J618"/>
  <c r="J505"/>
  <c r="BK293"/>
  <c r="J982"/>
  <c r="J868"/>
  <c r="BK645"/>
  <c r="J485"/>
  <c r="BK315"/>
  <c i="3" r="J167"/>
  <c r="J148"/>
  <c r="J117"/>
  <c i="4" r="J137"/>
  <c r="J142"/>
  <c r="J105"/>
  <c r="J107"/>
  <c r="J125"/>
  <c r="BK101"/>
  <c i="5" r="BK114"/>
  <c r="J127"/>
  <c r="J119"/>
  <c i="2" r="J986"/>
  <c r="BK877"/>
  <c r="J635"/>
  <c r="BK403"/>
  <c r="BK227"/>
  <c r="BK1008"/>
  <c r="BK873"/>
  <c r="BK552"/>
  <c r="J433"/>
  <c r="BK320"/>
  <c r="J1103"/>
  <c r="J1011"/>
  <c r="BK849"/>
  <c r="J727"/>
  <c r="BK547"/>
  <c r="J516"/>
  <c r="BK151"/>
  <c r="BK937"/>
  <c r="J877"/>
  <c r="BK705"/>
  <c r="BK480"/>
  <c r="BK309"/>
  <c i="3" r="J164"/>
  <c r="BK141"/>
  <c r="BK157"/>
  <c i="4" r="J136"/>
  <c r="J141"/>
  <c r="BK98"/>
  <c i="5" r="J105"/>
  <c r="J88"/>
  <c r="J99"/>
  <c r="BK96"/>
  <c i="2" r="BK1044"/>
  <c r="J1009"/>
  <c r="BK959"/>
  <c r="BK806"/>
  <c r="J558"/>
  <c r="J386"/>
  <c r="BK175"/>
  <c r="J1012"/>
  <c r="J881"/>
  <c r="BK469"/>
  <c r="J305"/>
  <c r="J107"/>
  <c r="BK1004"/>
  <c r="J854"/>
  <c r="J705"/>
  <c r="BK491"/>
  <c r="BK177"/>
  <c r="BK941"/>
  <c r="BK813"/>
  <c r="J554"/>
  <c r="BK238"/>
  <c i="3" r="J155"/>
  <c r="J141"/>
  <c r="J103"/>
  <c i="4" r="BK139"/>
  <c r="BK105"/>
  <c r="BK97"/>
  <c r="J117"/>
  <c r="J101"/>
  <c r="J123"/>
  <c r="BK113"/>
  <c i="5" r="J89"/>
  <c r="BK136"/>
  <c r="J139"/>
  <c r="BK88"/>
  <c i="2" r="BK1170"/>
  <c r="J1020"/>
  <c r="J970"/>
  <c r="J889"/>
  <c r="BK597"/>
  <c r="J408"/>
  <c r="BK186"/>
  <c r="J1035"/>
  <c r="J963"/>
  <c r="J806"/>
  <c r="J519"/>
  <c r="J394"/>
  <c r="J951"/>
  <c r="BK845"/>
  <c r="BK679"/>
  <c r="BK609"/>
  <c r="BK512"/>
  <c r="J370"/>
  <c r="J136"/>
  <c r="J947"/>
  <c r="BK863"/>
  <c r="J709"/>
  <c r="J552"/>
  <c r="BK398"/>
  <c r="J201"/>
  <c i="3" r="J146"/>
  <c r="J152"/>
  <c r="BK112"/>
  <c i="4" r="J138"/>
  <c r="J108"/>
  <c r="J103"/>
  <c i="5" r="J129"/>
  <c r="J108"/>
  <c r="J112"/>
  <c r="BK99"/>
  <c i="2" l="1" r="BK106"/>
  <c r="J106"/>
  <c r="J65"/>
  <c r="P119"/>
  <c r="BK150"/>
  <c r="J150"/>
  <c r="J67"/>
  <c r="BK200"/>
  <c r="J200"/>
  <c r="J68"/>
  <c r="BK310"/>
  <c r="J310"/>
  <c r="J69"/>
  <c r="BK468"/>
  <c r="J468"/>
  <c r="J70"/>
  <c r="P494"/>
  <c r="P518"/>
  <c r="BK539"/>
  <c r="J539"/>
  <c r="J75"/>
  <c r="BK819"/>
  <c r="J819"/>
  <c r="J77"/>
  <c r="BK969"/>
  <c r="J969"/>
  <c r="J78"/>
  <c r="BK999"/>
  <c r="J999"/>
  <c r="J79"/>
  <c r="BK1022"/>
  <c r="J1022"/>
  <c r="J80"/>
  <c r="T1037"/>
  <c r="T1176"/>
  <c i="3" r="T95"/>
  <c r="T94"/>
  <c r="T93"/>
  <c i="4" r="P96"/>
  <c r="BK99"/>
  <c r="J99"/>
  <c r="J65"/>
  <c r="R99"/>
  <c r="R104"/>
  <c r="BK118"/>
  <c r="J118"/>
  <c r="J69"/>
  <c r="R118"/>
  <c r="P126"/>
  <c r="T126"/>
  <c r="T134"/>
  <c i="2" r="P106"/>
  <c r="R119"/>
  <c r="T150"/>
  <c r="P200"/>
  <c r="P310"/>
  <c r="P468"/>
  <c r="R494"/>
  <c r="R518"/>
  <c r="P539"/>
  <c r="BK812"/>
  <c r="J812"/>
  <c r="J76"/>
  <c r="T812"/>
  <c r="T819"/>
  <c r="R969"/>
  <c r="P999"/>
  <c r="P1022"/>
  <c r="P1037"/>
  <c r="P1176"/>
  <c i="3" r="BK95"/>
  <c r="BK94"/>
  <c r="J94"/>
  <c r="J68"/>
  <c i="4" r="T96"/>
  <c r="BK104"/>
  <c r="J104"/>
  <c r="J66"/>
  <c r="P104"/>
  <c r="T118"/>
  <c r="BK126"/>
  <c r="J126"/>
  <c r="J72"/>
  <c r="P134"/>
  <c i="2" r="T106"/>
  <c r="T119"/>
  <c r="R150"/>
  <c r="T200"/>
  <c r="R310"/>
  <c r="R468"/>
  <c r="BK494"/>
  <c r="J494"/>
  <c r="J73"/>
  <c r="BK518"/>
  <c r="J518"/>
  <c r="J74"/>
  <c r="T539"/>
  <c r="P812"/>
  <c r="R819"/>
  <c r="P969"/>
  <c r="R999"/>
  <c r="R1022"/>
  <c r="R1037"/>
  <c r="R1176"/>
  <c i="3" r="R95"/>
  <c r="R94"/>
  <c r="R93"/>
  <c i="4" r="BK96"/>
  <c r="J96"/>
  <c r="J64"/>
  <c r="R96"/>
  <c r="P99"/>
  <c r="T99"/>
  <c r="T104"/>
  <c r="P118"/>
  <c r="R126"/>
  <c r="BK134"/>
  <c r="J134"/>
  <c r="J73"/>
  <c r="R134"/>
  <c i="5" r="BK87"/>
  <c r="R87"/>
  <c r="BK98"/>
  <c r="J98"/>
  <c r="J63"/>
  <c r="R98"/>
  <c r="BK131"/>
  <c r="J131"/>
  <c r="J64"/>
  <c r="R131"/>
  <c i="2" r="R106"/>
  <c r="BK119"/>
  <c r="J119"/>
  <c r="J66"/>
  <c r="P150"/>
  <c r="R200"/>
  <c r="T310"/>
  <c r="T468"/>
  <c r="T494"/>
  <c r="T518"/>
  <c r="R539"/>
  <c r="R812"/>
  <c r="P819"/>
  <c r="T969"/>
  <c r="T999"/>
  <c r="T1022"/>
  <c r="BK1037"/>
  <c r="J1037"/>
  <c r="J81"/>
  <c r="BK1176"/>
  <c r="J1176"/>
  <c r="J82"/>
  <c i="3" r="P95"/>
  <c r="P94"/>
  <c r="P93"/>
  <c i="1" r="AU58"/>
  <c i="5" r="P87"/>
  <c r="T87"/>
  <c r="P98"/>
  <c r="T98"/>
  <c r="P131"/>
  <c r="T131"/>
  <c i="2" r="BK490"/>
  <c r="J490"/>
  <c r="J71"/>
  <c i="4" r="BK124"/>
  <c r="J124"/>
  <c r="J71"/>
  <c r="BK114"/>
  <c r="J114"/>
  <c r="J67"/>
  <c r="BK116"/>
  <c r="J116"/>
  <c r="J68"/>
  <c r="BK122"/>
  <c r="J122"/>
  <c r="J70"/>
  <c i="5" r="BK95"/>
  <c r="J95"/>
  <c r="J62"/>
  <c r="BK138"/>
  <c r="J138"/>
  <c r="J65"/>
  <c r="J55"/>
  <c r="BE112"/>
  <c r="BE125"/>
  <c r="BE127"/>
  <c r="BE136"/>
  <c r="E75"/>
  <c r="BE96"/>
  <c r="BE99"/>
  <c r="BE102"/>
  <c r="BE114"/>
  <c r="J52"/>
  <c r="F55"/>
  <c r="BE89"/>
  <c r="BE91"/>
  <c r="BE93"/>
  <c r="BE119"/>
  <c r="BE121"/>
  <c r="BE123"/>
  <c r="BE129"/>
  <c r="BE132"/>
  <c r="BE134"/>
  <c r="BE139"/>
  <c r="BE88"/>
  <c r="BE105"/>
  <c r="BE108"/>
  <c r="BE110"/>
  <c r="BE117"/>
  <c i="3" r="BK93"/>
  <c r="J93"/>
  <c i="4" r="J59"/>
  <c r="BE102"/>
  <c r="BE107"/>
  <c r="BE108"/>
  <c r="BE109"/>
  <c r="BE110"/>
  <c r="BE120"/>
  <c r="BE125"/>
  <c r="BE127"/>
  <c r="BE128"/>
  <c r="BE132"/>
  <c i="3" r="J95"/>
  <c r="J69"/>
  <c i="4" r="J56"/>
  <c r="F92"/>
  <c r="BE97"/>
  <c r="BE98"/>
  <c r="BE112"/>
  <c r="BE113"/>
  <c r="BE115"/>
  <c r="BE119"/>
  <c r="BE123"/>
  <c r="BE101"/>
  <c r="BE103"/>
  <c r="BE130"/>
  <c r="BE135"/>
  <c r="BE137"/>
  <c r="BE139"/>
  <c r="BE141"/>
  <c r="BE142"/>
  <c r="E50"/>
  <c r="BE100"/>
  <c r="BE105"/>
  <c r="BE111"/>
  <c r="BE117"/>
  <c r="BE121"/>
  <c r="BE129"/>
  <c r="BE131"/>
  <c r="BE133"/>
  <c r="BE136"/>
  <c r="BE138"/>
  <c r="BE140"/>
  <c i="3" r="E52"/>
  <c r="BE96"/>
  <c r="BE106"/>
  <c r="BE108"/>
  <c r="BE110"/>
  <c r="BE114"/>
  <c r="BE117"/>
  <c r="BE120"/>
  <c r="BE122"/>
  <c r="BE124"/>
  <c r="BE138"/>
  <c r="BE144"/>
  <c r="BE155"/>
  <c r="J60"/>
  <c r="BE131"/>
  <c r="BE146"/>
  <c r="BE148"/>
  <c r="BE157"/>
  <c r="J63"/>
  <c r="F90"/>
  <c r="BE103"/>
  <c r="BE112"/>
  <c r="BE141"/>
  <c r="BE152"/>
  <c r="BE167"/>
  <c r="BE169"/>
  <c r="BE164"/>
  <c i="2" r="E50"/>
  <c r="F59"/>
  <c r="J98"/>
  <c r="BE137"/>
  <c r="BE146"/>
  <c r="BE184"/>
  <c r="BE227"/>
  <c r="BE238"/>
  <c r="BE291"/>
  <c r="BE305"/>
  <c r="BE311"/>
  <c r="BE374"/>
  <c r="BE403"/>
  <c r="BE454"/>
  <c r="BE485"/>
  <c r="BE495"/>
  <c r="BE514"/>
  <c r="BE516"/>
  <c r="BE519"/>
  <c r="BE545"/>
  <c r="BE552"/>
  <c r="BE585"/>
  <c r="BE723"/>
  <c r="BE732"/>
  <c r="BE734"/>
  <c r="BE817"/>
  <c r="BE820"/>
  <c r="BE889"/>
  <c r="BE904"/>
  <c r="BE951"/>
  <c r="BE963"/>
  <c r="J101"/>
  <c r="BE107"/>
  <c r="BE112"/>
  <c r="BE117"/>
  <c r="BE126"/>
  <c r="BE201"/>
  <c r="BE266"/>
  <c r="BE298"/>
  <c r="BE309"/>
  <c r="BE315"/>
  <c r="BE320"/>
  <c r="BE343"/>
  <c r="BE474"/>
  <c r="BE476"/>
  <c r="BE483"/>
  <c r="BE501"/>
  <c r="BE505"/>
  <c r="BE560"/>
  <c r="BE609"/>
  <c r="BE614"/>
  <c r="BE624"/>
  <c r="BE645"/>
  <c r="BE679"/>
  <c r="BE689"/>
  <c r="BE715"/>
  <c r="BE719"/>
  <c r="BE727"/>
  <c r="BE796"/>
  <c r="BE800"/>
  <c r="BE804"/>
  <c r="BE806"/>
  <c r="BE833"/>
  <c r="BE837"/>
  <c r="BE868"/>
  <c r="BE873"/>
  <c r="BE877"/>
  <c r="BE893"/>
  <c r="BE908"/>
  <c r="BE923"/>
  <c r="BE937"/>
  <c r="BE997"/>
  <c r="BE1014"/>
  <c r="BE1027"/>
  <c r="BE1032"/>
  <c r="BE1038"/>
  <c r="BE1157"/>
  <c r="BE120"/>
  <c r="BE131"/>
  <c r="BE151"/>
  <c r="BE155"/>
  <c r="BE175"/>
  <c r="BE198"/>
  <c r="BE206"/>
  <c r="BE286"/>
  <c r="BE293"/>
  <c r="BE318"/>
  <c r="BE368"/>
  <c r="BE386"/>
  <c r="BE394"/>
  <c r="BE433"/>
  <c r="BE469"/>
  <c r="BE524"/>
  <c r="BE533"/>
  <c r="BE535"/>
  <c r="BE558"/>
  <c r="BE575"/>
  <c r="BE597"/>
  <c r="BE618"/>
  <c r="BE630"/>
  <c r="BE635"/>
  <c r="BE641"/>
  <c r="BE792"/>
  <c r="BE813"/>
  <c r="BE841"/>
  <c r="BE845"/>
  <c r="BE849"/>
  <c r="BE854"/>
  <c r="BE859"/>
  <c r="BE863"/>
  <c r="BE885"/>
  <c r="BE913"/>
  <c r="BE928"/>
  <c r="BE941"/>
  <c r="BE947"/>
  <c r="BE955"/>
  <c r="BE959"/>
  <c r="BE970"/>
  <c r="BE984"/>
  <c r="BE991"/>
  <c r="BE1008"/>
  <c r="BE1009"/>
  <c r="BE1011"/>
  <c r="BE1015"/>
  <c r="BE1019"/>
  <c r="BE1035"/>
  <c r="BE1040"/>
  <c r="BE1044"/>
  <c r="BE1103"/>
  <c r="BE1166"/>
  <c r="BE136"/>
  <c r="BE177"/>
  <c r="BE186"/>
  <c r="BE259"/>
  <c r="BE366"/>
  <c r="BE370"/>
  <c r="BE379"/>
  <c r="BE390"/>
  <c r="BE398"/>
  <c r="BE408"/>
  <c r="BE412"/>
  <c r="BE480"/>
  <c r="BE488"/>
  <c r="BE491"/>
  <c r="BE499"/>
  <c r="BE507"/>
  <c r="BE512"/>
  <c r="BE537"/>
  <c r="BE540"/>
  <c r="BE547"/>
  <c r="BE554"/>
  <c r="BE566"/>
  <c r="BE705"/>
  <c r="BE709"/>
  <c r="BE711"/>
  <c r="BE730"/>
  <c r="BE810"/>
  <c r="BE829"/>
  <c r="BE881"/>
  <c r="BE897"/>
  <c r="BE917"/>
  <c r="BE933"/>
  <c r="BE967"/>
  <c r="BE977"/>
  <c r="BE982"/>
  <c r="BE986"/>
  <c r="BE993"/>
  <c r="BE1000"/>
  <c r="BE1004"/>
  <c r="BE1012"/>
  <c r="BE1020"/>
  <c r="BE1023"/>
  <c r="BE1031"/>
  <c r="BE1042"/>
  <c r="BE1168"/>
  <c r="BE1170"/>
  <c r="BE1174"/>
  <c r="BE1177"/>
  <c r="BE1179"/>
  <c r="BE1181"/>
  <c r="BE1183"/>
  <c i="3" r="F40"/>
  <c i="1" r="BC58"/>
  <c i="5" r="F34"/>
  <c i="1" r="BA60"/>
  <c i="3" r="J38"/>
  <c i="1" r="AW58"/>
  <c i="4" r="F37"/>
  <c i="1" r="BB59"/>
  <c i="5" r="F37"/>
  <c i="1" r="BD60"/>
  <c i="3" r="F38"/>
  <c i="1" r="BA58"/>
  <c i="4" r="J36"/>
  <c i="1" r="AW59"/>
  <c i="4" r="F39"/>
  <c i="1" r="BD59"/>
  <c i="5" r="F35"/>
  <c i="1" r="BB60"/>
  <c i="5" r="F36"/>
  <c i="1" r="BC60"/>
  <c r="AS55"/>
  <c r="AS54"/>
  <c i="2" r="F36"/>
  <c i="1" r="BA57"/>
  <c i="2" r="J36"/>
  <c i="1" r="AW57"/>
  <c i="2" r="F38"/>
  <c i="1" r="BC57"/>
  <c i="4" r="F38"/>
  <c i="1" r="BC59"/>
  <c i="3" r="J34"/>
  <c i="5" r="J34"/>
  <c i="1" r="AW60"/>
  <c i="3" r="F39"/>
  <c i="1" r="BB58"/>
  <c i="4" r="F36"/>
  <c i="1" r="BA59"/>
  <c i="2" r="F37"/>
  <c i="1" r="BB57"/>
  <c i="3" r="F41"/>
  <c i="1" r="BD58"/>
  <c i="2" r="F39"/>
  <c i="1" r="BD57"/>
  <c i="4" l="1" r="R95"/>
  <c i="5" r="P86"/>
  <c r="P85"/>
  <c i="1" r="AU60"/>
  <c i="2" r="T493"/>
  <c i="5" r="BK86"/>
  <c r="BK85"/>
  <c r="J85"/>
  <c r="J59"/>
  <c i="2" r="T105"/>
  <c r="T104"/>
  <c r="R493"/>
  <c r="P493"/>
  <c i="5" r="T86"/>
  <c r="T85"/>
  <c i="2" r="R105"/>
  <c r="R104"/>
  <c i="5" r="R86"/>
  <c r="R85"/>
  <c i="4" r="T95"/>
  <c i="2" r="P105"/>
  <c r="P104"/>
  <c i="1" r="AU57"/>
  <c i="4" r="P95"/>
  <c i="1" r="AU59"/>
  <c i="2" r="BK493"/>
  <c r="J493"/>
  <c r="J72"/>
  <c r="BK105"/>
  <c r="J105"/>
  <c r="J64"/>
  <c i="4" r="BK95"/>
  <c r="J95"/>
  <c i="5" r="J87"/>
  <c r="J61"/>
  <c i="1" r="AG58"/>
  <c i="3" r="J67"/>
  <c i="1" r="BA56"/>
  <c i="4" r="F35"/>
  <c i="1" r="AZ59"/>
  <c i="3" r="J37"/>
  <c i="1" r="AV58"/>
  <c r="AT58"/>
  <c r="AN58"/>
  <c i="5" r="F33"/>
  <c i="1" r="AZ60"/>
  <c r="BC56"/>
  <c r="AY56"/>
  <c i="3" r="F37"/>
  <c i="1" r="AZ58"/>
  <c r="AU56"/>
  <c r="AU55"/>
  <c r="AU54"/>
  <c i="4" r="J32"/>
  <c i="1" r="AG59"/>
  <c r="BB56"/>
  <c i="4" r="J35"/>
  <c i="1" r="AV59"/>
  <c r="AT59"/>
  <c r="AN59"/>
  <c r="BD56"/>
  <c i="5" r="J33"/>
  <c i="1" r="AV60"/>
  <c r="AT60"/>
  <c i="2" r="F35"/>
  <c i="1" r="AZ57"/>
  <c i="2" r="J35"/>
  <c i="1" r="AV57"/>
  <c r="AT57"/>
  <c i="2" l="1" r="BK104"/>
  <c r="J104"/>
  <c r="J63"/>
  <c i="4" r="J63"/>
  <c i="5" r="J86"/>
  <c r="J60"/>
  <c i="4" r="J41"/>
  <c i="3" r="J43"/>
  <c i="1" r="BA55"/>
  <c r="AW55"/>
  <c r="AW56"/>
  <c r="BD55"/>
  <c r="BD54"/>
  <c r="W33"/>
  <c i="5" r="J30"/>
  <c i="1" r="AG60"/>
  <c r="BC55"/>
  <c r="AZ56"/>
  <c r="BB55"/>
  <c r="BB54"/>
  <c r="W31"/>
  <c r="AX56"/>
  <c i="5" l="1" r="J39"/>
  <c i="1" r="AN60"/>
  <c r="AX55"/>
  <c r="AZ55"/>
  <c r="AZ54"/>
  <c r="W29"/>
  <c r="BA54"/>
  <c r="AW54"/>
  <c r="AK30"/>
  <c i="2" r="J32"/>
  <c i="1" r="AG57"/>
  <c r="AG56"/>
  <c r="AG55"/>
  <c r="AG54"/>
  <c r="AK26"/>
  <c r="AV56"/>
  <c r="AT56"/>
  <c r="AN56"/>
  <c r="BC54"/>
  <c r="W32"/>
  <c r="AX54"/>
  <c r="AY55"/>
  <c i="2" l="1" r="J41"/>
  <c i="1" r="AN57"/>
  <c r="AV54"/>
  <c r="AK29"/>
  <c r="AK35"/>
  <c r="W30"/>
  <c r="AY54"/>
  <c r="AV55"/>
  <c r="AT55"/>
  <c r="AN5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<sst xmlns="http://schemas.openxmlformats.org/spreadsheetml/2006/main">
  <si>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</si>
  <si>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</si>
  <si>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</si>
  <si>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</si>
  <si>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</si>
  <si>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{c790824f-3295-4904-9ca8-8e60d25e55a3}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</si>
  <si>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</si>
  <si>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</si>
  <si>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</si>
  <si>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</si>
  <si>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</si>
  <si>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</si>
  <si>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</si>
  <si>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</si>
  <si>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20189321-4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</si>
  <si>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</si>
  <si>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</si>
  <si>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školského objektu Husova 17</t>
  </si>
  <si>
    <t>KSO:</t>
  </si>
  <si>
    <t/>
  </si>
  <si>
    <t>CC-CZ:</t>
  </si>
  <si>
    <t>Místo:</t>
  </si>
  <si>
    <t>parc. č. 622, k.ú. Město Brno [610003]</t>
  </si>
  <si>
    <t>Datum:</t>
  </si>
  <si>
    <t>8. 12. 2022</t>
  </si>
  <si>
    <t>Zadavatel:</t>
  </si>
  <si>
    <t>IČ:</t>
  </si>
  <si>
    <t>Statutární město Brno, městská část Brno-střed</t>
  </si>
  <si>
    <t>DIČ:</t>
  </si>
  <si>
    <t>Účastník:</t>
  </si>
  <si>
    <t>Vyplň údaj</t>
  </si>
  <si>
    <t>Projektant:</t>
  </si>
  <si>
    <t>25594443</t>
  </si>
  <si>
    <t>INTAR, a.s.</t>
  </si>
  <si>
    <t>CZ25594443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</si>
  <si>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</si>
  <si>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</si>
  <si>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</si>
  <si>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</si>
  <si>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</si>
  <si>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</si>
  <si>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</si>
  <si>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</si>
  <si>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</si>
  <si>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</si>
  <si>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</si>
  <si>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</si>
  <si>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</si>
  <si>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</si>
  <si>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</si>
  <si>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</si>
  <si>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</si>
  <si>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</si>
  <si>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</si>
  <si>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</si>
  <si>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</si>
  <si>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</si>
  <si>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</si>
  <si>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</si>
  <si>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</si>
  <si>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</si>
  <si>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</si>
  <si>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</si>
  <si>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</si>
  <si>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</si>
  <si>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</si>
  <si>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</si>
  <si>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</si>
  <si>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</si>
  <si>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</si>
  <si>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</si>
  <si>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</si>
  <si>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</si>
  <si>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</si>
  <si>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</si>
  <si>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</si>
  <si>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</si>
  <si>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</si>
  <si>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</t>
  </si>
  <si>
    <t>Rekonstrukce střechy</t>
  </si>
  <si>
    <t>STA</t>
  </si>
  <si>
    <t>1</t>
  </si>
  <si>
    <t>{0c06c75a-a0c6-42b6-9d62-277f0f0614f2}</t>
  </si>
  <si>
    <t>2</t>
  </si>
  <si>
    <t>D.1.1</t>
  </si>
  <si>
    <t>Architektonicko stavební řešení</t>
  </si>
  <si>
    <t>Soupis</t>
  </si>
  <si>
    <t>{39ee84ab-7e7b-4921-a9ee-0c18dcd8d92f}</t>
  </si>
  <si>
    <t>/</t>
  </si>
  <si>
    <t>3</t>
  </si>
  <si>
    <t>###NOINSERT###</t>
  </si>
  <si>
    <t>D.1.1.94</t>
  </si>
  <si>
    <t>Fasádní lešení</t>
  </si>
  <si>
    <t>{314c17ac-6dce-42ff-a967-56940bf446e2}</t>
  </si>
  <si>
    <t>D.1.4e</t>
  </si>
  <si>
    <t>Silnoproudé elektroinstalace, hromosvod</t>
  </si>
  <si>
    <t>{721c6373-7560-4246-a24f-a4777acf0dcb}</t>
  </si>
  <si>
    <t>VON</t>
  </si>
  <si>
    <t>Vedlejší a ostatní náklady</t>
  </si>
  <si>
    <t>{bb0d1d76-60c3-4750-a30c-74c3c61d36df}</t>
  </si>
  <si>
    <t>KRYCÍ LIST SOUPISU PRACÍ</t>
  </si>
  <si>
    <t>Objekt:</t>
  </si>
  <si>
    <t>SO01 - Rekonstrukce střechy</t>
  </si>
  <si>
    <t>Soupis:</t>
  </si>
  <si>
    <t>D.1.1 -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</si>
  <si>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</si>
  <si>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</si>
  <si>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</si>
  <si>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</si>
  <si>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</si>
  <si>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</si>
  <si>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</si>
  <si>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</si>
  <si>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</si>
  <si>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</si>
  <si>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</si>
  <si>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</si>
  <si>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</si>
  <si>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</si>
  <si>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</si>
  <si>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</si>
  <si>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</si>
  <si>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</si>
  <si>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</si>
  <si>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</si>
  <si>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</si>
  <si>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</si>
  <si>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</si>
  <si>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</si>
  <si>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</si>
  <si>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</si>
  <si>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</si>
  <si>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</si>
  <si>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</si>
  <si>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</si>
  <si>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</si>
  <si>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</si>
  <si>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</si>
  <si>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</si>
  <si>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</si>
  <si>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</si>
  <si>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</si>
  <si>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</si>
  <si>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</si>
  <si>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</si>
  <si>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</si>
  <si>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275313811</t>
  </si>
  <si>
    <t>Základy z betonu prostého patky a bloky z betonu kamenem neprokládaného tř. C 25/30</t>
  </si>
  <si>
    <t>m3</t>
  </si>
  <si>
    <t>CS ÚRS 2024 02</t>
  </si>
  <si>
    <t>4</t>
  </si>
  <si>
    <t>917946315</t>
  </si>
  <si>
    <t>Online PSC</t>
  </si>
  <si>
    <t>https://podminky.urs.cz/item/CS_URS_2024_02/275313811</t>
  </si>
  <si>
    <t>VV</t>
  </si>
  <si>
    <t>roznášecí bloky pod ocelové nosníky</t>
  </si>
  <si>
    <t>0,5*0,5*0,15*56</t>
  </si>
  <si>
    <t>Součet</t>
  </si>
  <si>
    <t>275351121</t>
  </si>
  <si>
    <t>Bednění základů patek zřízení</t>
  </si>
  <si>
    <t>m2</t>
  </si>
  <si>
    <t>650936034</t>
  </si>
  <si>
    <t>https://podminky.urs.cz/item/CS_URS_2024_02/275351121</t>
  </si>
  <si>
    <t>0,5*4*0,15*56</t>
  </si>
  <si>
    <t>275351122</t>
  </si>
  <si>
    <t>Bednění základů patek odstranění</t>
  </si>
  <si>
    <t>1117064675</t>
  </si>
  <si>
    <t>https://podminky.urs.cz/item/CS_URS_2024_02/275351122</t>
  </si>
  <si>
    <t>Svislé a kompletní konstrukce</t>
  </si>
  <si>
    <t>311231116</t>
  </si>
  <si>
    <t>Zdivo z cihel pálených nosné z cihel plných dl. 290 mm P 7 až 15, na maltu MC-5 nebo MC-10</t>
  </si>
  <si>
    <t>598037600</t>
  </si>
  <si>
    <t>https://podminky.urs.cz/item/CS_URS_2024_02/311231116</t>
  </si>
  <si>
    <t>nadezdívka stěn schodiště</t>
  </si>
  <si>
    <t>4,975*0,3*(1,05+1,37)</t>
  </si>
  <si>
    <t>3,05*2*0,3*(1,05+1,37)/2</t>
  </si>
  <si>
    <t>5</t>
  </si>
  <si>
    <t>310239211</t>
  </si>
  <si>
    <t>Zazdívka otvorů ve zdivu nadzákladovém cihlami pálenými plochy přes 1 m2 do 4 m2 na maltu vápenocementovou</t>
  </si>
  <si>
    <t>-520009468</t>
  </si>
  <si>
    <t>https://podminky.urs.cz/item/CS_URS_2024_02/310239211</t>
  </si>
  <si>
    <t>oprava zdiva štítových stěn a nadezdívek</t>
  </si>
  <si>
    <t>"odhad množství" 25*0,3</t>
  </si>
  <si>
    <t>6</t>
  </si>
  <si>
    <t>317941121</t>
  </si>
  <si>
    <t>Osazování ocelových válcovaných nosníků na zdivu I nebo IE nebo U nebo UE nebo L do č. 12 nebo výšky do 120 mm</t>
  </si>
  <si>
    <t>t</t>
  </si>
  <si>
    <t>1505153372</t>
  </si>
  <si>
    <t>https://podminky.urs.cz/item/CS_URS_2024_02/317941121</t>
  </si>
  <si>
    <t>překlad nad novými dveřmi ze schodiště</t>
  </si>
  <si>
    <t>2*1,4*(8,34/1000)*1,05</t>
  </si>
  <si>
    <t>7</t>
  </si>
  <si>
    <t>M</t>
  </si>
  <si>
    <t>13010712</t>
  </si>
  <si>
    <t>ocel profilová jakost S235JR (11 375) průřez I (IPN) 100</t>
  </si>
  <si>
    <t>8</t>
  </si>
  <si>
    <t>-913581794</t>
  </si>
  <si>
    <t>317944323</t>
  </si>
  <si>
    <t>Válcované nosníky dodatečně osazované do připravených otvorů bez zazdění hlav č. 14 až 22</t>
  </si>
  <si>
    <t>-1440517148</t>
  </si>
  <si>
    <t>https://podminky.urs.cz/item/CS_URS_2024_02/317944323</t>
  </si>
  <si>
    <t>válcované nosníky viz SKŘ, v.č. 02</t>
  </si>
  <si>
    <t>"1,1 - U180" 9,5*8*(22/1000)</t>
  </si>
  <si>
    <t>"2,1 - U180" 16,8*2*(22/1000)</t>
  </si>
  <si>
    <t>"3,1 - U180" 11,8*4*(22/1000)</t>
  </si>
  <si>
    <t>"4,1 - I180" 6,5*2*(21,9/1000)</t>
  </si>
  <si>
    <t>"spojovací materiál 10%" 0,374</t>
  </si>
  <si>
    <t>9</t>
  </si>
  <si>
    <t>346244381</t>
  </si>
  <si>
    <t>Plentování ocelových válcovaných nosníků jednostranné cihlami na maltu, výška stojiny do 200 mm</t>
  </si>
  <si>
    <t>-1995878340</t>
  </si>
  <si>
    <t>https://podminky.urs.cz/item/CS_URS_2024_02/346244381</t>
  </si>
  <si>
    <t>1,4*0,1*2</t>
  </si>
  <si>
    <t>Vodorovné konstrukce</t>
  </si>
  <si>
    <t>10</t>
  </si>
  <si>
    <t>410102001</t>
  </si>
  <si>
    <t>Sanace poškozeného zhlaví stropního trámu</t>
  </si>
  <si>
    <t>ks</t>
  </si>
  <si>
    <t>vlastní</t>
  </si>
  <si>
    <t>1493135111</t>
  </si>
  <si>
    <t>P</t>
  </si>
  <si>
    <t>Poznámka k položce:_x000d_
sanace dle var1, var2 nebo var3 - dle rozhodnutí statika._x000d_
_x000d_
Počet sanovaných zhlaví trámůl je určen dle průzkum v množství, uvedeném na výkr. č. 01 části SKŘ._x000d_
Skutečné množství a způsob sanace budou rozhodnuty statikem po posouzení všech stropních trámů.</t>
  </si>
  <si>
    <t>"dle SKŘ, výkr. č. 01 - cca" 45</t>
  </si>
  <si>
    <t>11</t>
  </si>
  <si>
    <t>411354315</t>
  </si>
  <si>
    <t>Podpěrná konstrukce stropů - desek, kleneb a skořepin výška podepření do 4 m tloušťka stropu přes 25 do 35 cm zřízení</t>
  </si>
  <si>
    <t>1758701414</t>
  </si>
  <si>
    <t>https://podminky.urs.cz/item/CS_URS_2024_02/411354315</t>
  </si>
  <si>
    <t>podpěrná konstrukce stropů při provádění oprav stropních trámů</t>
  </si>
  <si>
    <t>"301 - chodba se schodišti" 163,09</t>
  </si>
  <si>
    <t>"302 - předsíň WC chlapci" 5,98</t>
  </si>
  <si>
    <t>"303 - WC chlapci" 14,04</t>
  </si>
  <si>
    <t>"304 - předsíň WC dívky" 5,98</t>
  </si>
  <si>
    <t>"305 - WC dívky" 14,04</t>
  </si>
  <si>
    <t>"306 - kabinet" 6,03</t>
  </si>
  <si>
    <t>"307 - kabinet" 5,31</t>
  </si>
  <si>
    <t>"309 - kabinet" 52,58</t>
  </si>
  <si>
    <t>"310 - učebna" 75,32</t>
  </si>
  <si>
    <t>"311 - kabinet" 14,63</t>
  </si>
  <si>
    <t>"312 - učebna" 54,17</t>
  </si>
  <si>
    <t>"314 - učebna" 82,79</t>
  </si>
  <si>
    <t>"314 - učebna" 78,24</t>
  </si>
  <si>
    <t>"316 - učebna" 80,03</t>
  </si>
  <si>
    <t>"317 - učebna" 81,36</t>
  </si>
  <si>
    <t>"318 - kabinet" 21,27</t>
  </si>
  <si>
    <t>12</t>
  </si>
  <si>
    <t>411354316</t>
  </si>
  <si>
    <t>Podpěrná konstrukce stropů - desek, kleneb a skořepin výška podepření do 4 m tloušťka stropu přes 25 do 35 cm odstranění</t>
  </si>
  <si>
    <t>219273273</t>
  </si>
  <si>
    <t>https://podminky.urs.cz/item/CS_URS_2024_02/411354316</t>
  </si>
  <si>
    <t>13</t>
  </si>
  <si>
    <t>411354335</t>
  </si>
  <si>
    <t>Podpěrná konstrukce stropů - desek, kleneb a skořepin výška podepření přes 4 do 6 m tloušťka stropu přes 25 do 35 cm zřízení</t>
  </si>
  <si>
    <t>1894977630</t>
  </si>
  <si>
    <t>https://podminky.urs.cz/item/CS_URS_2024_02/411354335</t>
  </si>
  <si>
    <t>"301 - hlavní schodiště" 75,94</t>
  </si>
  <si>
    <t>"308 - schodiště" 12,69</t>
  </si>
  <si>
    <t>"315 - aula" 151,94</t>
  </si>
  <si>
    <t>14</t>
  </si>
  <si>
    <t>411354336</t>
  </si>
  <si>
    <t>Podpěrná konstrukce stropů - desek, kleneb a skořepin výška podepření přes 4 do 6 m tloušťka stropu přes 25 do 35 cm odstranění</t>
  </si>
  <si>
    <t>-1763661251</t>
  </si>
  <si>
    <t>https://podminky.urs.cz/item/CS_URS_2024_02/411354336</t>
  </si>
  <si>
    <t>413231221</t>
  </si>
  <si>
    <t>Zazdívka zhlaví stropních trámů nebo válcovaných nosníků pálenými cihlami trámů, průřezu přes 0,02 do 0,04 m2</t>
  </si>
  <si>
    <t>kus</t>
  </si>
  <si>
    <t>-136648827</t>
  </si>
  <si>
    <t>https://podminky.urs.cz/item/CS_URS_2024_02/413231221</t>
  </si>
  <si>
    <t>"úprava zhlaví vazných trámů VT1" 6</t>
  </si>
  <si>
    <t>"úprava zhlaví vazných trámů VT2" 2</t>
  </si>
  <si>
    <t>"úprava zhlaví vazných trámů VT3" 1</t>
  </si>
  <si>
    <t>"1,1 - U180" 8*1</t>
  </si>
  <si>
    <t>"2,1 - U180" 2*2</t>
  </si>
  <si>
    <t>"3,1 - U180" 4*2</t>
  </si>
  <si>
    <t>"4,1 - I180" 2*1</t>
  </si>
  <si>
    <t>"úprava zhlaví stropních trámů" 45</t>
  </si>
  <si>
    <t>16</t>
  </si>
  <si>
    <t>4300101001</t>
  </si>
  <si>
    <t>Oprava cihelného schodiště</t>
  </si>
  <si>
    <t>-78388224</t>
  </si>
  <si>
    <t>Poznámka k položce:_x000d_
očištění, výměna poškozených cihel, proškrábání spár a nové vyspírování cementovou maltou</t>
  </si>
  <si>
    <t>Úpravy povrchů, podlahy a osazování výplní</t>
  </si>
  <si>
    <t>17</t>
  </si>
  <si>
    <t>6100101001</t>
  </si>
  <si>
    <t>Oprava stropních štuků a profilů po provedení výměny stropních trámů</t>
  </si>
  <si>
    <t>1609145638</t>
  </si>
  <si>
    <t>Poznámka k položce:_x000d_
odborný odhad - skutečný rozsah a cena budou upřesněny podle skutečnosti po provedení podrobného průzkumu a zhodnocení stavu štuků a jejich stávajícího poškození a rozsahu poškození při provádění prací_x000d_
_x000d_
práce budou prováděny odbornými štukatéry, případně restaurátory_x000d_
_x000d_
včetně opravy případně poškozených omítek stěna sloupů a výmalby místností_x000d_
_x000d_
Výrobní dokumentaci prvků je nezbytné před realizací předložit k posouzení a schválení zástupcům památkové péče.</t>
  </si>
  <si>
    <t>"strop auly" 152</t>
  </si>
  <si>
    <t>"strop schodiště" 78</t>
  </si>
  <si>
    <t>18</t>
  </si>
  <si>
    <t>611325423</t>
  </si>
  <si>
    <t>Oprava vápenocementové omítky vnitřních ploch štukové dvouvrstvé, tl. jádrové omítky do 20 mm a tl. štuku do 3 mm stropů, v rozsahu opravované plochy přes 30 do 50%</t>
  </si>
  <si>
    <t>894002230</t>
  </si>
  <si>
    <t>https://podminky.urs.cz/item/CS_URS_2024_02/611325423</t>
  </si>
  <si>
    <t>omítky stropů ve 3.NP</t>
  </si>
  <si>
    <t>19</t>
  </si>
  <si>
    <t>612311111</t>
  </si>
  <si>
    <t>Omítka vápenná vnitřních ploch nanášená ručně jednovrstvá hrubá, tloušťky do 10 mm zatřená svislých konstrukcí stěn</t>
  </si>
  <si>
    <t>-752044527</t>
  </si>
  <si>
    <t>https://podminky.urs.cz/item/CS_URS_2024_02/612311111</t>
  </si>
  <si>
    <t>nová omítka vápenná hrubá - viz poznámka BP 09, 10, 11</t>
  </si>
  <si>
    <t>"půdní nadezdívky" (4,4+9,2)*(0,835+0,15)</t>
  </si>
  <si>
    <t>(21,95+0,2+8,2)*1,96</t>
  </si>
  <si>
    <t>(21,4+0,65*2+21,6)*1,96</t>
  </si>
  <si>
    <t>(21,95+8,65+16,2+8,65+8,05)*(0,835+0,15)</t>
  </si>
  <si>
    <t>"okna v nadezdívkách (ostění, nadpraží, parapet)" (1,0+0,5)*2*0,65*(6+6+2+7)</t>
  </si>
  <si>
    <t>"štíty" 50,1+(19,0*(1,96+3,85/2))+56,3</t>
  </si>
  <si>
    <t>"zdivo schodiště" 3,235*2*(3,02+1,1)/2+4,975*3,02+19,42*2-0,9*1,89</t>
  </si>
  <si>
    <t>20</t>
  </si>
  <si>
    <t>612325422</t>
  </si>
  <si>
    <t>Oprava vápenocementové omítky vnitřních ploch štukové dvouvrstvé, tl. jádrové omítky do 20 mm a tl. štuku do 3 mm stěn, v rozsahu opravované plochy přes 10 do 30%</t>
  </si>
  <si>
    <t>-952943082</t>
  </si>
  <si>
    <t>https://podminky.urs.cz/item/CS_URS_2024_02/612325422</t>
  </si>
  <si>
    <t>omítky stěn ve 3.NP</t>
  </si>
  <si>
    <t>"301 - chodba se schodišti" 115,9*4,0</t>
  </si>
  <si>
    <t>"302 - předsíň WC chlapci" 9,8*4,0</t>
  </si>
  <si>
    <t>"303 - WC chlapci" 16*4,0</t>
  </si>
  <si>
    <t>"304 - předsíň WC dívky" 9,8*4,0</t>
  </si>
  <si>
    <t>"305 - WC dívky" 16*4,0</t>
  </si>
  <si>
    <t>"306 - kabinet" 9,7*4,0</t>
  </si>
  <si>
    <t>"307 - kabinet" 9,5*4,0</t>
  </si>
  <si>
    <t>"308 - schodiště" 14,2*6,0</t>
  </si>
  <si>
    <t>"309 - kabinet" 29,8*4,0</t>
  </si>
  <si>
    <t>"310 - učebna" 35,5*4,0</t>
  </si>
  <si>
    <t>"311 - kabinet" 17,7*4,0</t>
  </si>
  <si>
    <t>"312 - učebna" 29,5*4,0</t>
  </si>
  <si>
    <t>"314 - učebna" 36,4*4,0</t>
  </si>
  <si>
    <t>"314 - učebna" 35,5*4,0</t>
  </si>
  <si>
    <t>"316 - učebna" 35,6*4,0</t>
  </si>
  <si>
    <t>"317 - učebna" 36,6*4,0</t>
  </si>
  <si>
    <t>"318 - kabinet" 20,2*4,0</t>
  </si>
  <si>
    <t>613311111</t>
  </si>
  <si>
    <t>Omítka vápenná vnitřních ploch nanášená ručně jednovrstvá hrubá, tloušťky do 10 mm zatřená svislých konstrukcí pilířů nebo sloupů</t>
  </si>
  <si>
    <t>499234900</t>
  </si>
  <si>
    <t>https://podminky.urs.cz/item/CS_URS_2024_02/613311111</t>
  </si>
  <si>
    <t>"ponechané části komínů" ((2,43+1,3+0,735*3)*2+0,62*10)*0,75</t>
  </si>
  <si>
    <t>(2,72*2+0,63*2)*0,75</t>
  </si>
  <si>
    <t>((1,4+1,25+1,76+2,035+0,72*2+0,815+2,085+1,635+1,795+0,975+0,735+1,065+1,905)*2+0,6*28)*0,75</t>
  </si>
  <si>
    <t>22</t>
  </si>
  <si>
    <t>619345131</t>
  </si>
  <si>
    <t>Vytažení profilů, fabionů, hran a koutů při opravách sádrových omítek fabionů, hran a koutů (s dodáním hmot) jakékoliv délky</t>
  </si>
  <si>
    <t>m</t>
  </si>
  <si>
    <t>-606150002</t>
  </si>
  <si>
    <t>https://podminky.urs.cz/item/CS_URS_2024_02/619345131</t>
  </si>
  <si>
    <t>"301 - chodba se schodišti" 115,9</t>
  </si>
  <si>
    <t>"302 - předsíň WC chlapci" 9,8</t>
  </si>
  <si>
    <t>"303 - WC chlapci" 16</t>
  </si>
  <si>
    <t>"304 - předsíň WC dívky" 9,8</t>
  </si>
  <si>
    <t>"305 - WC dívky" 16</t>
  </si>
  <si>
    <t>"306 - kabinet" 9,7</t>
  </si>
  <si>
    <t>"307 - kabinet" 9,5</t>
  </si>
  <si>
    <t>"308 - schodiště" 14,2</t>
  </si>
  <si>
    <t>"309 - kabinet" 29,8</t>
  </si>
  <si>
    <t>"310 - učebna" 35,5</t>
  </si>
  <si>
    <t>"311 - kabinet" 17,7</t>
  </si>
  <si>
    <t>"312 - učebna" 29,5</t>
  </si>
  <si>
    <t>"314 - učebna" 36,4</t>
  </si>
  <si>
    <t>"314 - učebna" 35,5</t>
  </si>
  <si>
    <t>"316 - učebna" 35,6</t>
  </si>
  <si>
    <t>"317 - učebna" 36,6</t>
  </si>
  <si>
    <t>"318 - kabinet" 20,2</t>
  </si>
  <si>
    <t>23</t>
  </si>
  <si>
    <t>621221123</t>
  </si>
  <si>
    <t>Montáž kontaktního zateplení lepením a mechanickým kotvením z desek z minerální vlny s kolmou orientací vláken (dodávka ve specifikaci) na vnější podhledy, na podklad dřevěný nebo kovový, tloušťky desek přes 80 do 120 mm</t>
  </si>
  <si>
    <t>-1520467954</t>
  </si>
  <si>
    <t>https://podminky.urs.cz/item/CS_URS_2024_02/621221123</t>
  </si>
  <si>
    <t>zateplení nadezděných stěn schodiště</t>
  </si>
  <si>
    <t>2,4*2+4,975*1,25</t>
  </si>
  <si>
    <t>24</t>
  </si>
  <si>
    <t>63151515</t>
  </si>
  <si>
    <t>deska tepelně izolační minerální kontaktních fasád kolmé vlákno λ=0,040-0,041 tl 120mm</t>
  </si>
  <si>
    <t>32</t>
  </si>
  <si>
    <t>-1044258203</t>
  </si>
  <si>
    <t>11,019*1,05 'Přepočtené koeficientem množství</t>
  </si>
  <si>
    <t>25</t>
  </si>
  <si>
    <t>623142001</t>
  </si>
  <si>
    <t>Pletivo vnějších ploch v ploše nebo pruzích, na plném podkladu sklovláknité vtlačené do tmelu pilířů nebo sloupů</t>
  </si>
  <si>
    <t>1091479047</t>
  </si>
  <si>
    <t>https://podminky.urs.cz/item/CS_URS_2024_02/623142001</t>
  </si>
  <si>
    <t>omítka nadstřešní části štítových stěn</t>
  </si>
  <si>
    <t>(8,3+9,2+9,4+9,5)*0,5</t>
  </si>
  <si>
    <t>26</t>
  </si>
  <si>
    <t>623521022</t>
  </si>
  <si>
    <t>Omítka tenkovrstvá silikátová vnějších ploch probarvená bez penetrace zatíraná (škrábaná ), zrnitost 2,0 mm pilířů nebo sloupů</t>
  </si>
  <si>
    <t>-1888316002</t>
  </si>
  <si>
    <t>https://podminky.urs.cz/item/CS_URS_2024_02/623521022</t>
  </si>
  <si>
    <t>27</t>
  </si>
  <si>
    <t>642945111</t>
  </si>
  <si>
    <t>Osazování ocelových zárubní protipožárních nebo protiplynových dveří do vynechaného otvoru, s obetonováním, dveří jednokřídlových do 2,5 m2</t>
  </si>
  <si>
    <t>1418113535</t>
  </si>
  <si>
    <t>https://podminky.urs.cz/item/CS_URS_2024_02/642945111</t>
  </si>
  <si>
    <t>"ozn. T1" 1</t>
  </si>
  <si>
    <t>28</t>
  </si>
  <si>
    <t>55331558</t>
  </si>
  <si>
    <t>zárubeň jednokřídlá ocelová pro zdění s protipožární úpravou tl stěny 75-100mm rozměru 900/1970, 2100mm</t>
  </si>
  <si>
    <t>-58288435</t>
  </si>
  <si>
    <t>Ostatní konstrukce a práce, bourání</t>
  </si>
  <si>
    <t>29</t>
  </si>
  <si>
    <t>943211111</t>
  </si>
  <si>
    <t>Lešení prostorové rámové lehké pracovní s podlahami s provozním zatížením tř. 3 do 200 kg/m2 výšky do 10 m montáž</t>
  </si>
  <si>
    <t>-1430948101</t>
  </si>
  <si>
    <t>https://podminky.urs.cz/item/CS_URS_2024_02/943211111</t>
  </si>
  <si>
    <t>"lešení ke vnitřní části štítů" 20*6*3+15*6*3*2</t>
  </si>
  <si>
    <t>30</t>
  </si>
  <si>
    <t>943211211</t>
  </si>
  <si>
    <t>Lešení prostorové rámové lehké pracovní s podlahami s provozním zatížením tř. 3 do 200 kg/m2 výšky do 10 m příplatek k ceně za každý den použití</t>
  </si>
  <si>
    <t>1403106614</t>
  </si>
  <si>
    <t>https://podminky.urs.cz/item/CS_URS_2024_02/943211211</t>
  </si>
  <si>
    <t>900*30 'Přepočtené koeficientem množství</t>
  </si>
  <si>
    <t>31</t>
  </si>
  <si>
    <t>943211811</t>
  </si>
  <si>
    <t>Lešení prostorové rámové lehké pracovní s podlahami s provozním zatížením tř. 3 do 200 kg/m2 výšky do 10 m demontáž</t>
  </si>
  <si>
    <t>-1984886941</t>
  </si>
  <si>
    <t>https://podminky.urs.cz/item/CS_URS_2024_02/943211811</t>
  </si>
  <si>
    <t>949101112</t>
  </si>
  <si>
    <t>Lešení pomocné pracovní pro objekty pozemních staveb pro zatížení do 150 kg/m2, o výšce lešeňové podlahy přes 1,9 do 3,5 m</t>
  </si>
  <si>
    <t>-1215835630</t>
  </si>
  <si>
    <t>https://podminky.urs.cz/item/CS_URS_2024_02/949101112</t>
  </si>
  <si>
    <t>"lešení v půdním prostoru" 1080,8*2</t>
  </si>
  <si>
    <t>pomocné lešení pro práce v místnostech 3.NP</t>
  </si>
  <si>
    <t>33</t>
  </si>
  <si>
    <t>952901114</t>
  </si>
  <si>
    <t>Vyčištění budov nebo objektů před předáním do užívání budov bytové nebo občanské výstavby, světlé výšky podlaží přes 4 m</t>
  </si>
  <si>
    <t>42093186</t>
  </si>
  <si>
    <t>https://podminky.urs.cz/item/CS_URS_2024_02/952901114</t>
  </si>
  <si>
    <t>"vyklizení půdy před zahájením prací a vyčištění po dokončení prací" 1080,8</t>
  </si>
  <si>
    <t>vyčištění místností 3.NP</t>
  </si>
  <si>
    <t>34</t>
  </si>
  <si>
    <t>95I011001</t>
  </si>
  <si>
    <t>Oprava akrotérionů - restaurování</t>
  </si>
  <si>
    <t>137951927</t>
  </si>
  <si>
    <t>Poznámka k položce:_x000d_
Demontáž, snesení, repase/oprava a doplnění chybějících částí._x000d_
V případě špatného stavu, nevhodného k opravě, výroba repliky._x000d_
Včetně oplechování olověným plechem ozn. K1._x000d_
Následně doprava na štít budovy, osazení a zajištění vč. provedení opatření proti poškození povětrnostními vlivy nebo mechanicko-chemickými podněty.</t>
  </si>
  <si>
    <t>35</t>
  </si>
  <si>
    <t>95I011002</t>
  </si>
  <si>
    <t>Oprava akrotérionů - výroba repliky</t>
  </si>
  <si>
    <t>419121325</t>
  </si>
  <si>
    <t>Poznámka k položce:_x000d_
Demontáž, snesení, zdokumentování tělesa akroterionu a výroba repliky._x000d_
Včetně oplechování olověným plechem ozn. K1._x000d_
Následně doprava na štít budovy, osazení a zajištění vč. provedení opatření proti poškození povětrnostními vlivy nebo mechanicko-chemickými podněty.</t>
  </si>
  <si>
    <t>36</t>
  </si>
  <si>
    <t>9600101001</t>
  </si>
  <si>
    <t>Demolice dřevěného napojení střešních svodů</t>
  </si>
  <si>
    <t>-481481894</t>
  </si>
  <si>
    <t>Poznámka k položce:_x000d_
demontáž žlabů dřevěných 70x70 cm + plastová trubka + podpěry, lávky, schody, překrytí, násyp</t>
  </si>
  <si>
    <t>(10,8+9,9+4,2+((11,3+9,4+4,5+5,7+2,5)+(1,2+8,7+7,0+2,6)))*2</t>
  </si>
  <si>
    <t>37</t>
  </si>
  <si>
    <t>962032641</t>
  </si>
  <si>
    <t>Bourání zdiva nadzákladového komínového z cihel pálených, šamotových nebo vápenopískových, na maltu cementovou</t>
  </si>
  <si>
    <t>1479044673</t>
  </si>
  <si>
    <t>https://podminky.urs.cz/item/CS_URS_2024_02/962032641</t>
  </si>
  <si>
    <t>odbourání komínového zdiva z cihel plných cca 1 m nad úroveň podlahy půdy - viz poznámka BP 09</t>
  </si>
  <si>
    <t>((2,43+1,3+0,735*3)*0,62+(2,72)*0,63+(1,4+1,25+1,76+2,035+0,72*2+0,815+2,085+1,635+1,795+0,975+0,735+1,065+1,905)*0,6)*(4,5-0,75)</t>
  </si>
  <si>
    <t>38</t>
  </si>
  <si>
    <t>964061331</t>
  </si>
  <si>
    <t>Uvolnění zhlaví trámu pro jakoukoliv délku uložení, ze zdiva cihelného, o průřezu zhlaví do 0,05 m2</t>
  </si>
  <si>
    <t>1667567591</t>
  </si>
  <si>
    <t>https://podminky.urs.cz/item/CS_URS_2024_02/964061331</t>
  </si>
  <si>
    <t>"uvolnění zhlaví vazných trámů VT1" 6</t>
  </si>
  <si>
    <t>"uvolnění zhlaví vazných trámů VT2" 2</t>
  </si>
  <si>
    <t>"uvolnění zhlaví vazných trámů VT3" 1</t>
  </si>
  <si>
    <t>39</t>
  </si>
  <si>
    <t>965081113</t>
  </si>
  <si>
    <t>Bourání podlah z dlaždic bez podkladního lože nebo mazaniny, s jakoukoliv výplní spár půdních, plochy přes 1 m2</t>
  </si>
  <si>
    <t>853142055</t>
  </si>
  <si>
    <t>https://podminky.urs.cz/item/CS_URS_2024_02/965081113</t>
  </si>
  <si>
    <t>"demontáž dlažby z půdních cihel tl. 50 mm - viz poznámka BP 04" 1080,8</t>
  </si>
  <si>
    <t>40</t>
  </si>
  <si>
    <t>965082923</t>
  </si>
  <si>
    <t>Odstranění násypu pod podlahami nebo ochranného násypu na střechách tl. do 100 mm, plochy přes 2 m2</t>
  </si>
  <si>
    <t>892282879</t>
  </si>
  <si>
    <t>https://podminky.urs.cz/item/CS_URS_2024_02/965082923</t>
  </si>
  <si>
    <t>"demontáž násyp 50 mm - viz poznámka BP 04" 1080,8*0,05</t>
  </si>
  <si>
    <t>41</t>
  </si>
  <si>
    <t>968072455</t>
  </si>
  <si>
    <t>Vybourání kovových rámů oken s křídly, dveřních zárubní, vrat, stěn, ostění nebo obkladů dveřních zárubní, plochy do 2 m2</t>
  </si>
  <si>
    <t>1594879479</t>
  </si>
  <si>
    <t>https://podminky.urs.cz/item/CS_URS_2024_02/968072455</t>
  </si>
  <si>
    <t>"vybourání ocel dveří v ocelové zárubni - schodiště na půdu" 0,9*1,89</t>
  </si>
  <si>
    <t>42</t>
  </si>
  <si>
    <t>971033541</t>
  </si>
  <si>
    <t>Vybourání otvorů ve zdivu základovém nebo nadzákladovém z cihel, tvárnic, příčkovek z cihel pálených na maltu vápennou nebo vápenocementovou plochy do 1 m2, tl. do 300 mm</t>
  </si>
  <si>
    <t>-1768196728</t>
  </si>
  <si>
    <t>https://podminky.urs.cz/item/CS_URS_2024_02/971033541</t>
  </si>
  <si>
    <t>odbourání zdiva vstupu na půdu pro zvýšení dveří a osazení překladů</t>
  </si>
  <si>
    <t>1,4*0,19</t>
  </si>
  <si>
    <t>43</t>
  </si>
  <si>
    <t>971033641</t>
  </si>
  <si>
    <t>Vybourání otvorů ve zdivu základovém nebo nadzákladovém z cihel, tvárnic, příčkovek z cihel pálených na maltu vápennou nebo vápenocementovou plochy do 4 m2, tl. do 300 mm</t>
  </si>
  <si>
    <t>1213380149</t>
  </si>
  <si>
    <t>https://podminky.urs.cz/item/CS_URS_2024_02/971033641</t>
  </si>
  <si>
    <t>44</t>
  </si>
  <si>
    <t>973031325</t>
  </si>
  <si>
    <t>Vysekání výklenků nebo kapes ve zdivu z cihel na maltu vápennou nebo vápenocementovou kapes, plochy do 0,10 m2, hl. do 300 mm</t>
  </si>
  <si>
    <t>-80449394</t>
  </si>
  <si>
    <t>https://podminky.urs.cz/item/CS_URS_2024_02/973031325</t>
  </si>
  <si>
    <t>"vysekání/vyčištění kapes pro nosníky a trámy" 31</t>
  </si>
  <si>
    <t>45</t>
  </si>
  <si>
    <t>978012161</t>
  </si>
  <si>
    <t>Otlučení vápenných nebo vápenocementových omítek vnitřních ploch stropů rákosovaných, v rozsahu přes 30 do 50 %</t>
  </si>
  <si>
    <t>192395564</t>
  </si>
  <si>
    <t>https://podminky.urs.cz/item/CS_URS_2024_02/978012161</t>
  </si>
  <si>
    <t>46</t>
  </si>
  <si>
    <t>978013141</t>
  </si>
  <si>
    <t>Otlučení vápenných nebo vápenocementových omítek vnitřních ploch stěn s vyškrabáním spar, s očištěním zdiva, v rozsahu přes 10 do 30 %</t>
  </si>
  <si>
    <t>-967201952</t>
  </si>
  <si>
    <t>https://podminky.urs.cz/item/CS_URS_2024_02/978013141</t>
  </si>
  <si>
    <t>47</t>
  </si>
  <si>
    <t>978013191</t>
  </si>
  <si>
    <t>Otlučení vápenných nebo vápenocementových omítek vnitřních ploch stěn s vyškrabáním spar, s očištěním zdiva, v rozsahu přes 50 do 100 %</t>
  </si>
  <si>
    <t>1630860730</t>
  </si>
  <si>
    <t>https://podminky.urs.cz/item/CS_URS_2024_02/978013191</t>
  </si>
  <si>
    <t>odsekání omítky, očištění zdiva - viz poznámka BP 09, 10, 11</t>
  </si>
  <si>
    <t>"" (2,72*2+0,63*2)*0,75</t>
  </si>
  <si>
    <t>"" ((1,4+1,25+1,76+2,035+0,72*2+0,815+2,085+1,635+1,795+0,975+0,735+1,065+1,905)*2+0,6*28)*0,75</t>
  </si>
  <si>
    <t>"" (21,95+0,2+8,2)*1,96</t>
  </si>
  <si>
    <t>"" (21,4+0,65*2+21,6)*1,96</t>
  </si>
  <si>
    <t>"" (21,95+8,65+16,2+8,65+8,05)*(0,835+0,15)</t>
  </si>
  <si>
    <t>"zdivo schodiště" 3,235*2*(3,02+1,1)/2+4,975*3,02-0,9*1,89</t>
  </si>
  <si>
    <t>997</t>
  </si>
  <si>
    <t>Přesun sutě</t>
  </si>
  <si>
    <t>48</t>
  </si>
  <si>
    <t>997013011</t>
  </si>
  <si>
    <t>Vyklizení ulehlé suti na vzdálenost do 3 m od okraje vyklízeného prostoru nebo s naložením na dopravní prostředek z prostorů o půdorysné ploše přes 15 m2 z výšky (hloubky) do 2 m</t>
  </si>
  <si>
    <t>-1659597798</t>
  </si>
  <si>
    <t>https://podminky.urs.cz/item/CS_URS_2024_02/997013011</t>
  </si>
  <si>
    <t>vyklizení suti z prostoru mezi stropními trámy</t>
  </si>
  <si>
    <t>1080,8*0,1*0,25</t>
  </si>
  <si>
    <t>49</t>
  </si>
  <si>
    <t>997013215</t>
  </si>
  <si>
    <t>Vnitrostaveništní doprava suti a vybouraných hmot vodorovně do 50 m s naložením ručně pro budovy a haly výšky přes 15 do 18 m</t>
  </si>
  <si>
    <t>-274485793</t>
  </si>
  <si>
    <t>https://podminky.urs.cz/item/CS_URS_2024_02/997013215</t>
  </si>
  <si>
    <t>50</t>
  </si>
  <si>
    <t>997013312</t>
  </si>
  <si>
    <t>Shoz na stavební suť montáž a demontáž shozu výšky přes 10 do 20 m</t>
  </si>
  <si>
    <t>-112519391</t>
  </si>
  <si>
    <t>https://podminky.urs.cz/item/CS_URS_2024_02/997013312</t>
  </si>
  <si>
    <t>20*2</t>
  </si>
  <si>
    <t>51</t>
  </si>
  <si>
    <t>997013322</t>
  </si>
  <si>
    <t>Shoz na stavební suť montáž a demontáž shozu výšky Příplatek za první a každý další den použití shozu výšky přes 10 do 20 m</t>
  </si>
  <si>
    <t>-579529188</t>
  </si>
  <si>
    <t>https://podminky.urs.cz/item/CS_URS_2024_02/997013322</t>
  </si>
  <si>
    <t>40*90 'Přepočtené koeficientem množství</t>
  </si>
  <si>
    <t>52</t>
  </si>
  <si>
    <t>997013501</t>
  </si>
  <si>
    <t>Odvoz suti a vybouraných hmot na skládku nebo meziskládku se složením, na vzdálenost do 1 km</t>
  </si>
  <si>
    <t>-1280616158</t>
  </si>
  <si>
    <t>https://podminky.urs.cz/item/CS_URS_2024_02/997013501</t>
  </si>
  <si>
    <t>53</t>
  </si>
  <si>
    <t>997013509</t>
  </si>
  <si>
    <t>Odvoz suti a vybouraných hmot na skládku nebo meziskládku se složením, na vzdálenost Příplatek k ceně za každý další započatý 1 km přes 1 km</t>
  </si>
  <si>
    <t>-2029220278</t>
  </si>
  <si>
    <t>https://podminky.urs.cz/item/CS_URS_2024_02/997013509</t>
  </si>
  <si>
    <t>478,865*9 'Přepočtené koeficientem množství</t>
  </si>
  <si>
    <t>54</t>
  </si>
  <si>
    <t>997013871</t>
  </si>
  <si>
    <t>Poplatek za uložení stavebního odpadu na recyklační skládce (skládkovné) směsného stavebního a demoličního zatříděného do Katalogu odpadů pod kódem 17 09 04</t>
  </si>
  <si>
    <t>-45742179</t>
  </si>
  <si>
    <t>https://podminky.urs.cz/item/CS_URS_2024_02/997013871</t>
  </si>
  <si>
    <t>998</t>
  </si>
  <si>
    <t>Přesun hmot</t>
  </si>
  <si>
    <t>55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</si>
  <si>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</si>
  <si>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</si>
  <si>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-471444186</t>
  </si>
  <si>
    <t>https://podminky.urs.cz/item/CS_URS_2024_02/998011010</t>
  </si>
  <si>
    <t>PSV</t>
  </si>
  <si>
    <t>Práce a dodávky PSV</t>
  </si>
  <si>
    <t>713</t>
  </si>
  <si>
    <t>Izolace tepelné</t>
  </si>
  <si>
    <t>56</t>
  </si>
  <si>
    <t>713121121</t>
  </si>
  <si>
    <t>Montáž tepelné izolace podlah rohožemi, pásy, deskami, dílci, bloky (izolační materiál ve specifikaci) kladenými volně dvouvrstvá</t>
  </si>
  <si>
    <t>408380421</t>
  </si>
  <si>
    <t>https://podminky.urs.cz/item/CS_URS_2024_02/713121121</t>
  </si>
  <si>
    <t>"nová podlahová skladba půdy" 1080,8</t>
  </si>
  <si>
    <t>57</t>
  </si>
  <si>
    <t>63152097</t>
  </si>
  <si>
    <t>pás tepelně izolační univerzální λ=0,032-0,033 tl 60mm</t>
  </si>
  <si>
    <t>-436350045</t>
  </si>
  <si>
    <t>1080,8*2,1 'Přepočtené koeficientem množství</t>
  </si>
  <si>
    <t>58</t>
  </si>
  <si>
    <t>713151111</t>
  </si>
  <si>
    <t>Montáž tepelné izolace střech šikmých rohožemi, pásy, deskami (izolační materiál ve specifikaci) kladenými volně mezi krokve</t>
  </si>
  <si>
    <t>373610274</t>
  </si>
  <si>
    <t>https://podminky.urs.cz/item/CS_URS_2024_02/713151111</t>
  </si>
  <si>
    <t>"izolace střechy schodiště" 3,6*5,0</t>
  </si>
  <si>
    <t>59</t>
  </si>
  <si>
    <t>63148155</t>
  </si>
  <si>
    <t>deska tepelně izolační minerální univerzální λ=0,035 tl 120mm</t>
  </si>
  <si>
    <t>9991290</t>
  </si>
  <si>
    <t>18*1,02 'Přepočtené koeficientem množství</t>
  </si>
  <si>
    <t>60</t>
  </si>
  <si>
    <t>713191133</t>
  </si>
  <si>
    <t>Montáž tepelné izolace stavebních konstrukcí - doplňky a konstrukční součásti podlah, stropů vrchem nebo střech překrytí fólií položenou volně s přelepením spojů</t>
  </si>
  <si>
    <t>1452167107</t>
  </si>
  <si>
    <t>https://podminky.urs.cz/item/CS_URS_2024_02/713191133</t>
  </si>
  <si>
    <t>"nová podlahová skladba půdy - vysoce difuzní membrána" 1080,8</t>
  </si>
  <si>
    <t>"nová podlahová skladba půdy - parozábrana" 1080,8</t>
  </si>
  <si>
    <t>61</t>
  </si>
  <si>
    <t>28329233</t>
  </si>
  <si>
    <t>fólie univerzální pro parotěsnou vrstvu s proměnlivou difúzní tloušťkou a UV stabilizací</t>
  </si>
  <si>
    <t>1518097585</t>
  </si>
  <si>
    <t>1080,8*1,1655 'Přepočtené koeficientem množství</t>
  </si>
  <si>
    <t>62</t>
  </si>
  <si>
    <t>28329324</t>
  </si>
  <si>
    <t>fólie kontaktní difuzně propustná pro doplňkovou hydroizolační vrstvu, třívrstvá mikroporézní PP 130-140g/m2</t>
  </si>
  <si>
    <t>-95446575</t>
  </si>
  <si>
    <t>63</t>
  </si>
  <si>
    <t>998713203</t>
  </si>
  <si>
    <t>Přesun hmot pro izolace tepelné stanovený procentní sazbou (%) z ceny vodorovná dopravní vzdálenost do 50 m s užitím mechanizace v objektech výšky přes 12 do 24 m</t>
  </si>
  <si>
    <t>%</t>
  </si>
  <si>
    <t>1674588549</t>
  </si>
  <si>
    <t>https://podminky.urs.cz/item/CS_URS_2024_02/998713203</t>
  </si>
  <si>
    <t>721</t>
  </si>
  <si>
    <t>Zdravotechnika - vnitřní kanalizace</t>
  </si>
  <si>
    <t>64</t>
  </si>
  <si>
    <t>721173402</t>
  </si>
  <si>
    <t>Potrubí z trub PVC SN4 svodné (ležaté) DN 125</t>
  </si>
  <si>
    <t>1411827369</t>
  </si>
  <si>
    <t>https://podminky.urs.cz/item/CS_URS_2024_02/721173402</t>
  </si>
  <si>
    <t>vyvedení kanalizace k ventilačním hlavicím ve střeše</t>
  </si>
  <si>
    <t>4*3,5+2,0*1</t>
  </si>
  <si>
    <t>65</t>
  </si>
  <si>
    <t>721173403</t>
  </si>
  <si>
    <t>Potrubí z trub PVC SN4 svodné (ležaté) DN 160</t>
  </si>
  <si>
    <t>1178008997</t>
  </si>
  <si>
    <t>https://podminky.urs.cz/item/CS_URS_2024_02/721173403</t>
  </si>
  <si>
    <t>napojení odvodnění střechy do dešťové kanalizace v podstřešním prostoru</t>
  </si>
  <si>
    <t>4,4+11,4+6,3+1,1</t>
  </si>
  <si>
    <t>7,3+9,0+0,4</t>
  </si>
  <si>
    <t>14,0+13,9*2</t>
  </si>
  <si>
    <t>svislé dopojení žlabů</t>
  </si>
  <si>
    <t>1,5*5</t>
  </si>
  <si>
    <t>66</t>
  </si>
  <si>
    <t>721273153</t>
  </si>
  <si>
    <t>Ventilační hlavice z polypropylenu (PP) DN 110</t>
  </si>
  <si>
    <t>1913880145</t>
  </si>
  <si>
    <t>https://podminky.urs.cz/item/CS_URS_2024_02/721273153</t>
  </si>
  <si>
    <t>67</t>
  </si>
  <si>
    <t>721290112</t>
  </si>
  <si>
    <t>Zkouška těsnosti kanalizace v objektech vodou DN 150 nebo DN 200</t>
  </si>
  <si>
    <t>504355571</t>
  </si>
  <si>
    <t>https://podminky.urs.cz/item/CS_URS_2024_02/721290112</t>
  </si>
  <si>
    <t>68</t>
  </si>
  <si>
    <t>998721203</t>
  </si>
  <si>
    <t>Přesun hmot pro vnitřní kanalizaci stanovený procentní sazbou (%) z ceny vodorovná dopravní vzdálenost do 50 m základní v objektech výšky přes 12 do 24 m</t>
  </si>
  <si>
    <t>-1911783491</t>
  </si>
  <si>
    <t>https://podminky.urs.cz/item/CS_URS_2024_02/998721203</t>
  </si>
  <si>
    <t>762</t>
  </si>
  <si>
    <t>Konstrukce tesařské</t>
  </si>
  <si>
    <t>69</t>
  </si>
  <si>
    <t>762114110</t>
  </si>
  <si>
    <t>Montáž konstrukce stěn a příček na sraz (na hladko - bez zářezů) z hoblovaného řeziva průřezové plochy do 120 cm2</t>
  </si>
  <si>
    <t>1783302136</t>
  </si>
  <si>
    <t>https://podminky.urs.cz/item/CS_URS_2024_02/762114110</t>
  </si>
  <si>
    <t>ozn. T4 - pochozí lávka v půdním prostoru</t>
  </si>
  <si>
    <t>"zábradlí lávky - latě 40x60 mm" 2,85/0,04/0,06</t>
  </si>
  <si>
    <t>70</t>
  </si>
  <si>
    <t>60514114</t>
  </si>
  <si>
    <t>řezivo jehličnaté lať impregnovaná dl 4 m</t>
  </si>
  <si>
    <t>161304808</t>
  </si>
  <si>
    <t>2,85*1,05 'Přepočtené koeficientem množství</t>
  </si>
  <si>
    <t>71</t>
  </si>
  <si>
    <t>762124110</t>
  </si>
  <si>
    <t>Montáž konstrukce stěn a příček vázaných z hoblovaného řeziva pomocí tesařských spojů průřezové plochy do 100 cm2</t>
  </si>
  <si>
    <t>-97201237</t>
  </si>
  <si>
    <t>https://podminky.urs.cz/item/CS_URS_2024_02/762124110</t>
  </si>
  <si>
    <t>"pomocná konstrukce - hranoly 80x80mm" 671,875</t>
  </si>
  <si>
    <t>72</t>
  </si>
  <si>
    <t>60512125</t>
  </si>
  <si>
    <t>hranol stavební řezivo průřezu do 120cm2 do dl 6m</t>
  </si>
  <si>
    <t>-1142465767</t>
  </si>
  <si>
    <t>4,3*1,05 'Přepočtené koeficientem množství</t>
  </si>
  <si>
    <t>73</t>
  </si>
  <si>
    <t>762131124</t>
  </si>
  <si>
    <t>Montáž bednění stěn z hrubých prken tl. do 32 mm na sraz</t>
  </si>
  <si>
    <t>-1660992664</t>
  </si>
  <si>
    <t>https://podminky.urs.cz/item/CS_URS_2024_02/762131124</t>
  </si>
  <si>
    <t>"bednění stěn vykířů" (0,45+0,75)*2*0,2*21</t>
  </si>
  <si>
    <t>74</t>
  </si>
  <si>
    <t>60511115</t>
  </si>
  <si>
    <t>řezivo jehličnaté smrk, borovice š přes 170mm tl 24mm dl 3m</t>
  </si>
  <si>
    <t>-1307636256</t>
  </si>
  <si>
    <t>10,08*0,025 'Přepočtené koeficientem množství</t>
  </si>
  <si>
    <t>75</t>
  </si>
  <si>
    <t>762311004</t>
  </si>
  <si>
    <t>Celodřevěný plátový spoj s šikmými čely tříkolíkový, průřezové plochy přes 288 do 450 cm2</t>
  </si>
  <si>
    <t>-1544223396</t>
  </si>
  <si>
    <t>https://podminky.urs.cz/item/CS_URS_2024_02/762311004</t>
  </si>
  <si>
    <t>"napojení vazných trámů VT1" 6</t>
  </si>
  <si>
    <t>"napojení vazných trámů VT2" 2</t>
  </si>
  <si>
    <t>"napojení vazných trámů VT3" 1</t>
  </si>
  <si>
    <t>76</t>
  </si>
  <si>
    <t>762331921</t>
  </si>
  <si>
    <t>Vyřezání části střešní vazby vázané konstrukce krovů průřezové plochy řeziva přes 120 do 224 cm2, délky vyřezané části krovového prvku do 3 m</t>
  </si>
  <si>
    <t>462784233</t>
  </si>
  <si>
    <t>https://podminky.urs.cz/item/CS_URS_2024_02/762331921</t>
  </si>
  <si>
    <t>"krokev (ozn. v ASŘ 2.8) - profil 120/150 mm" 3,00*(2+4+4)</t>
  </si>
  <si>
    <t>"krokev (ozn. v ASŘ 2.9) - profil 120/150 mm" 1,50*2</t>
  </si>
  <si>
    <t>"krokev (ozn. v ASŘ 2.10) - profil 120/150 mm" 1,25*(4+4)</t>
  </si>
  <si>
    <t>"krokev (ozn. v ASŘ 2.11) - profil 120/150 mm" 2,00*2</t>
  </si>
  <si>
    <t>"krokev (ozn. v ASŘ 2.12) - profil 120/150 mm" 2,50*(4+2)</t>
  </si>
  <si>
    <t>"pásek (ozn. v ASŘ 8.1) - profil 120/150 mm" 1,60*4</t>
  </si>
  <si>
    <t>77</t>
  </si>
  <si>
    <t>762331922</t>
  </si>
  <si>
    <t>Vyřezání části střešní vazby vázané konstrukce krovů průřezové plochy řeziva přes 120 do 224 cm2, délky vyřezané části krovového prvku přes 3 do 5 m</t>
  </si>
  <si>
    <t>1675602738</t>
  </si>
  <si>
    <t>https://podminky.urs.cz/item/CS_URS_2024_02/762331922</t>
  </si>
  <si>
    <t>"krokev (ozn. v ASŘ 2.7) - profil 120/150 mm" 5,00*2</t>
  </si>
  <si>
    <t>"krokev (ozn. v ASŘ 2.13) - profil 120/150 mm" 3,25*2</t>
  </si>
  <si>
    <t>"krokev (ozn. v ASŘ 2.14) - profil 120/150 mm" 3,50*4</t>
  </si>
  <si>
    <t>"krokev (ozn. v ASŘ 2.15) - profil 120/150 mm" 4,00*(2+4)</t>
  </si>
  <si>
    <t>"krokev (ozn. v ASŘ 2.16) - profil 120/150 mm" 4,50*(4+2)</t>
  </si>
  <si>
    <t>"kleštiny (ozn. v ASŘ 6.1) - profil 80/200 mm" 4,50*2</t>
  </si>
  <si>
    <t>"kleštiny (ozn. v ASŘ 6.2) - profil 80/200 mm" 5,00*(2+2)</t>
  </si>
  <si>
    <t>78</t>
  </si>
  <si>
    <t>762331923</t>
  </si>
  <si>
    <t>Vyřezání části střešní vazby vázané konstrukce krovů průřezové plochy řeziva přes 120 do 224 cm2, délky vyřezané části krovového prvku přes 5 do 8 m</t>
  </si>
  <si>
    <t>-1811735859</t>
  </si>
  <si>
    <t>https://podminky.urs.cz/item/CS_URS_2024_02/762331923</t>
  </si>
  <si>
    <t>"krokev (ozn. v ASŘ 2.5) - profil 120/150 mm" 8,00*(2+2+4+2)</t>
  </si>
  <si>
    <t>"krokev (ozn. v ASŘ 2.6) - profil 120/150 mm" 6,00*2</t>
  </si>
  <si>
    <t>"krokev (ozn. v ASŘ 2.17) - profil 120/150 mm" 5,50*(4+2+2)</t>
  </si>
  <si>
    <t>"krokev (ozn. v ASŘ 2.18) - profil 120/150 mm" 5,25*4</t>
  </si>
  <si>
    <t>"krokev (ozn. v ASŘ 2.19) - profil 120/150 mm" 6,50*(4+2+4)</t>
  </si>
  <si>
    <t>"krokev (ozn. v ASŘ 2.20) - profil 120/150 mm" 6,75*2</t>
  </si>
  <si>
    <t>"krokev (ozn. v ASŘ 2.21) - profil 120/150 mm" 7,25*4</t>
  </si>
  <si>
    <t>"krokev (ozn. v ASŘ 2.22) - profil 120/150 mm" 7,50*4</t>
  </si>
  <si>
    <t>"kleštiny (ozn. v ASŘ 6.3) - profil 80/200 mm" 7,00*2</t>
  </si>
  <si>
    <t>79</t>
  </si>
  <si>
    <t>762331924</t>
  </si>
  <si>
    <t>Vyřezání části střešní vazby vázané konstrukce krovů průřezové plochy řeziva přes 120 do 224 cm2, délky vyřezané části krovového prvku přes 8 m</t>
  </si>
  <si>
    <t>-1818379320</t>
  </si>
  <si>
    <t>https://podminky.urs.cz/item/CS_URS_2024_02/762331924</t>
  </si>
  <si>
    <t>"krokev (ozn. v ASŘ 2.1) - profil 120/150 mm" 9,75*(4+1)</t>
  </si>
  <si>
    <t>"krokev (ozn. v ASŘ 2.2) - profil 120/150 mm" 8,50*6</t>
  </si>
  <si>
    <t>"krokev (ozn. v ASŘ 2.3) - profil 120/150 mm" 9,50*(17+4)</t>
  </si>
  <si>
    <t>"krokev (ozn. v ASŘ 2.4) - profil 120/150 mm" 9,00*2</t>
  </si>
  <si>
    <t>"krokev (ozn. v ASŘ 2.23) - profil 120/150 mm" 9,25*2</t>
  </si>
  <si>
    <t>"krokev (ozn. v ASŘ 2.24) - profil 120/150 mm" 11,50*1</t>
  </si>
  <si>
    <t>"krokev úžlabní (ozn. v ASŘ 2.25) - profil 120/150 mm" 12,50*(2+1)</t>
  </si>
  <si>
    <t>"krokev úžlabní (ozn. v ASŘ 2.26) - profil 120/150 mm" 13,50*2</t>
  </si>
  <si>
    <t>"krokev nárožní (ozn. v ASŘ 2.27) - profil 120/150 mm" 14,50*2</t>
  </si>
  <si>
    <t>80</t>
  </si>
  <si>
    <t>762331932</t>
  </si>
  <si>
    <t>Vyřezání části střešní vazby vázané konstrukce krovů průřezové plochy řeziva přes 224 do 288 cm2, délky vyřezané části krovového prvku přes 3 do 5 m</t>
  </si>
  <si>
    <t>-1386644986</t>
  </si>
  <si>
    <t>https://podminky.urs.cz/item/CS_URS_2024_02/762331932</t>
  </si>
  <si>
    <t>"sloupek (ozn. v ASŘ 4.1) - profil 160/160 mm" 3,50*4</t>
  </si>
  <si>
    <t>"vzpěra (ozn. v ASŘ 5.1) - profil 180/160 mm" 4,00*1</t>
  </si>
  <si>
    <t>81</t>
  </si>
  <si>
    <t>762331933</t>
  </si>
  <si>
    <t>Vyřezání části střešní vazby vázané konstrukce krovů průřezové plochy řeziva přes 224 do 288 cm2, délky vyřezané části krovového prvku přes 5 do 8 m</t>
  </si>
  <si>
    <t>981608774</t>
  </si>
  <si>
    <t>https://podminky.urs.cz/item/CS_URS_2024_02/762331933</t>
  </si>
  <si>
    <t>"vzpěra (ozn. v ASŘ 5.2) - profil 180/160 mm" 5,50*1</t>
  </si>
  <si>
    <t>82</t>
  </si>
  <si>
    <t>762331941</t>
  </si>
  <si>
    <t>Vyřezání části střešní vazby vázané konstrukce krovů průřezové plochy řeziva přes 288 do 450 cm2, délky vyřezané části krovového prvku do 3 m</t>
  </si>
  <si>
    <t>-995511165</t>
  </si>
  <si>
    <t>https://podminky.urs.cz/item/CS_URS_2024_02/762331941</t>
  </si>
  <si>
    <t>"pozednice (ozn. v ASŘ 1.1) - profil 200/200 mm" 3,00*(1+1+1)</t>
  </si>
  <si>
    <t>"vazný trám (ozn. v ASŘ 3.1) - profil 200/200 mm" 2,50*6</t>
  </si>
  <si>
    <t>"vazný trám (ozn. v ASŘ 3.2) - profil 200/200 mm" 3,00*2</t>
  </si>
  <si>
    <t>83</t>
  </si>
  <si>
    <t>762331942</t>
  </si>
  <si>
    <t>Vyřezání části střešní vazby vázané konstrukce krovů průřezové plochy řeziva přes 288 do 450 cm2, délky vyřezané části krovového prvku přes 3 do 5 m</t>
  </si>
  <si>
    <t>270699581</t>
  </si>
  <si>
    <t>https://podminky.urs.cz/item/CS_URS_2024_02/762331942</t>
  </si>
  <si>
    <t>"pozednice (ozn. v ASŘ 1.2) - profil 200/200 mm" 4,00*1</t>
  </si>
  <si>
    <t>"vazný trám (ozn. v ASŘ 3.3) - profil 200/200 mm" 4,00*1</t>
  </si>
  <si>
    <t>"vaznice (ozn. v ASŘ 7.1) - profil 180/200 mm" 4,50*1</t>
  </si>
  <si>
    <t>84</t>
  </si>
  <si>
    <t>762331943</t>
  </si>
  <si>
    <t>Vyřezání části střešní vazby vázané konstrukce krovů průřezové plochy řeziva přes 288 do 450 cm2, délky vyřezané části krovového prvku přes 5 do 8 m</t>
  </si>
  <si>
    <t>508068550</t>
  </si>
  <si>
    <t>https://podminky.urs.cz/item/CS_URS_2024_02/762331943</t>
  </si>
  <si>
    <t>"pozednice (ozn. v ASŘ 1.3) - profil 200/200 mm" 8,00*1</t>
  </si>
  <si>
    <t>"vazný trám (ozn. v ASŘ 3.7) - profil 200/200 mm" 6,50*2</t>
  </si>
  <si>
    <t>85</t>
  </si>
  <si>
    <t>762331944</t>
  </si>
  <si>
    <t>Vyřezání části střešní vazby vázané konstrukce krovů průřezové plochy řeziva přes 288 do 450 cm2, délky vyřezané části krovového prvku přes 8 m</t>
  </si>
  <si>
    <t>1601525915</t>
  </si>
  <si>
    <t>https://podminky.urs.cz/item/CS_URS_2024_02/762331944</t>
  </si>
  <si>
    <t>"vazný trám (ozn. v ASŘ 3.4) - profil 200/200 mm" 9,50*4</t>
  </si>
  <si>
    <t>"vazný trám (ozn. v ASŘ 3.5) - profil 200/200 mm" 16,80*1</t>
  </si>
  <si>
    <t>"vazný trám (ozn. v ASŘ 3.6) - profil 200/200 mm" 11,80*2</t>
  </si>
  <si>
    <t>86</t>
  </si>
  <si>
    <t>762332921</t>
  </si>
  <si>
    <t>Doplnění střešní vazby řezivem (materiál v ceně) průřezové plochy do 120 cm2</t>
  </si>
  <si>
    <t>-534192161</t>
  </si>
  <si>
    <t>https://podminky.urs.cz/item/CS_URS_2024_02/762332921</t>
  </si>
  <si>
    <t>"výztuha (ozn. v ASŘ b.o., ozn. v SKŘ X1) - profil 60/120 mm" 2,00*7</t>
  </si>
  <si>
    <t>87</t>
  </si>
  <si>
    <t>762332922</t>
  </si>
  <si>
    <t>Doplnění střešní vazby řezivem (materiál v ceně) průřezové plochy přes 120 do 224 cm2</t>
  </si>
  <si>
    <t>-2016095190</t>
  </si>
  <si>
    <t>https://podminky.urs.cz/item/CS_URS_2024_02/762332922</t>
  </si>
  <si>
    <t>"krokev (ozn. v ASŘ 2.1, ozn. v SKŘ KR7+KR8) - profil 120/160 mm" 9,75*(4+1)</t>
  </si>
  <si>
    <t>"krokev (ozn. v ASŘ 2.2, ozn. v SKŘ KR1) - profil 120/160 mm" 8,50*6</t>
  </si>
  <si>
    <t>"krokev (ozn. v ASŘ 2.3, ozn. v SKŘ KR2+KR29) - profil 120/160 mm" 9,50*(17+4)</t>
  </si>
  <si>
    <t>"krokev (ozn. v ASŘ 2.4, ozn. v SKŘ KR9) - profil 120/160 mm" 9,00*2</t>
  </si>
  <si>
    <t>"krokev (ozn. v ASŘ 2.5, ozn. v SKŘ KR10+KR27+KR30+KR38) - profil 120/160 mm" 8,00*(2+2+4+2)</t>
  </si>
  <si>
    <t>"krokev (ozn. v ASŘ 2.6, ozn. v SKŘ KR11) - profil 120/160 mm" 6,00*2</t>
  </si>
  <si>
    <t>"krokev (ozn. v ASŘ 2.7, ozn. v SKŘ KR12) - profil 120/160 mm" 5,00*2</t>
  </si>
  <si>
    <t>"krokev (ozn. v ASŘ 2.8, ozn. v SKŘ KR13+KR20+KR35) - profil 120/160 mm" 3,00*(2+4+4)</t>
  </si>
  <si>
    <t>"krokev (ozn. v ASŘ 2.9, ozn. v SKŘ KR14) - profil 120/160 mm" 1,50*2</t>
  </si>
  <si>
    <t>"krokev (ozn. v ASŘ 2.10, ozn. v SKŘ KR22+KR36) - profil 120/160 mm" 1,25*(4+4)</t>
  </si>
  <si>
    <t>"krokev (ozn. v ASŘ 2.11, ozn. v SKŘ KR43) - profil 120/160 mm" 2,00*2</t>
  </si>
  <si>
    <t>"krokev (ozn. v ASŘ 2.12, ozn. v SKŘ KR21+KR23) - profil 120/160 mm" 2,50*(4+2)</t>
  </si>
  <si>
    <t>"krokev (ozn. v ASŘ 2.13, ozn. v SKŘ KR42) - profil 120/160 mm" 3,25*2</t>
  </si>
  <si>
    <t>"krokev (ozn. v ASŘ 2.14, ozn. v SKŘ KR19) - profil 120/160 mm" 3,50*4</t>
  </si>
  <si>
    <t>"krokev (ozn. v ASŘ 2.15, ozn. v SKŘ KR24+KR34) - profil 120/160 mm" 4,00*(2+4)</t>
  </si>
  <si>
    <t>"krokev (ozn. v ASŘ 2.16, ozn. v SKŘ KR18+KR41) - profil 120/160 mm" 4,50*(4+2)</t>
  </si>
  <si>
    <t>"krokev (ozn. v ASŘ 2.17, ozn. v SKŘ KR17+KR25+KR40) - profil 120/160 mm" 5,50*(4+2+2)</t>
  </si>
  <si>
    <t>"krokev (ozn. v ASŘ 2.18, ozn. v SKŘ KR33) - profil 120/160 mm" 5,25*4</t>
  </si>
  <si>
    <t>"krokev (ozn. v ASŘ 2.19, ozn. v SKŘ KR16+KR26+KR32) - profil 120/160 mm" 6,50*(4+2+4)</t>
  </si>
  <si>
    <t>"krokev (ozn. v ASŘ 2.20, ozn. v SKŘ KR39) - profil 120/160 mm" 6,75*2</t>
  </si>
  <si>
    <t>"krokev (ozn. v ASŘ 2.21, ozn. v SKŘ KR31) - profil 120/160 mm" 7,25*4</t>
  </si>
  <si>
    <t>"krokev (ozn. v ASŘ 2.22, ozn. v SKŘ KR15) - profil 120/160 mm" 7,50*4</t>
  </si>
  <si>
    <t>"krokev (ozn. v ASŘ 2.23, ozn. v SKŘ KR28) - profil 120/160 mm" 9,25*2</t>
  </si>
  <si>
    <t>"krokev (ozn. v ASŘ 2.24, ozn. v SKŘ KR37) - profil 120/160 mm" 11,50*1</t>
  </si>
  <si>
    <t>"krokev nad schodištěm (ozn. v ASŘ 2.28, ozn. v SKŘ b.o.) - profil 120/160 mm" 5,15*5</t>
  </si>
  <si>
    <t>"krokev (ozn. v ASŘ b.o., ozn. v SKŘ KR44) - profil 120/160 mm" 1,60*7</t>
  </si>
  <si>
    <t>"krokev (ozn. v ASŘ b.o., ozn. v SKŘ KR45) - profil 120/160 mm" 4,50*7</t>
  </si>
  <si>
    <t>"kleštiny (ozn. v ASŘ 6.1, ozn. v SKŘ KL1) - profil 80/200 mm" 4,50*2</t>
  </si>
  <si>
    <t>"kleštiny (ozn. v ASŘ 6.2, ozn. v SKŘ KL2+KL3) - profil 80/200 mm" 5,00*(2+2)</t>
  </si>
  <si>
    <t>"kleštiny (ozn. v ASŘ 6.3, ozn. v SKŘ KL4) - profil 80/200 mm" 7,00*2</t>
  </si>
  <si>
    <t>"pásek (ozn. v ASŘ 8.1, ozn. v SKŘ b.o.) - profil 120/150 mm" 1,60*4</t>
  </si>
  <si>
    <t>88</t>
  </si>
  <si>
    <t>762332923</t>
  </si>
  <si>
    <t>Doplnění střešní vazby řezivem (materiál v ceně) průřezové plochy přes 224 do 288 cm2</t>
  </si>
  <si>
    <t>-1691674866</t>
  </si>
  <si>
    <t>https://podminky.urs.cz/item/CS_URS_2024_02/762332923</t>
  </si>
  <si>
    <t>"krokev úžlabní (ozn. v ASŘ 2.25, ozn. v SKŘ KR3+KR6) - profil 140/200 mm" 12,50*(2+1)</t>
  </si>
  <si>
    <t>"krokev úžlabní (ozn. v ASŘ 2.26, ozn. v SKŘ KR4) - profil 140/200 mm" 13,50*2</t>
  </si>
  <si>
    <t>"krokev nárožní (ozn. v ASŘ 2.27, ozn. v SKŘ KR5) - profil 140/200 mm" 14,50*2</t>
  </si>
  <si>
    <t>"sloupek (ozn. v ASŘ 4.1, ozn. v SKŘ SL1+SL2) - profil 160/160 mm" 3,50*4</t>
  </si>
  <si>
    <t>"sloupek (ozn. v ASŘ b.o., ozn. v SKŘ SL3) - profil 160/160 mm" 0,80*5</t>
  </si>
  <si>
    <t>"sloupek - zvýšení stropu schodiště (ozn. v ASŘ b.o., ozn. v SKŘ SL3) - profil 160/160 mm" 0,65*4</t>
  </si>
  <si>
    <t>"vaznice (ozn. v ASŘ b.o., ozn. v SKŘ V2) - profil 150/150 mm" 6,00*1</t>
  </si>
  <si>
    <t>89</t>
  </si>
  <si>
    <t>762332924</t>
  </si>
  <si>
    <t>Doplnění střešní vazby řezivem (materiál v ceně) průřezové plochy přes 288 do 450 cm2</t>
  </si>
  <si>
    <t>1830427285</t>
  </si>
  <si>
    <t>https://podminky.urs.cz/item/CS_URS_2024_02/762332924</t>
  </si>
  <si>
    <t>"pozednice (ozn. v ASŘ 1.1, ozn. v SKŘ P1+P4+P5) - profil 200/200 mm" 3,00*(1+1+1)</t>
  </si>
  <si>
    <t>"pozednice (ozn. v ASŘ 1.2, ozn. v SKŘ P3) - profil 200/200 mm" 4,00*1</t>
  </si>
  <si>
    <t>"pozednice (ozn. v ASŘ 1.3, ozn. v SKŘ P2) - profil 200/200 mm" 8,00*1</t>
  </si>
  <si>
    <t>"vazný trám (ozn. v ASŘ 3.1, ozn. v SKŘ VT1) - profil 200/220 mm" 2,50*6</t>
  </si>
  <si>
    <t>"vazný trám (ozn. v ASŘ 3.2, ozn. v SKŘ VT2) - profil 200/220 mm" 3,00*2</t>
  </si>
  <si>
    <t>"vazný trám (ozn. v ASŘ 3.3, ozn. v SKŘ VT3) - profil 200/220 mm" 4,00*1</t>
  </si>
  <si>
    <t>"vazný trám (ozn. v ASŘ 3.4, ozn. v SKŘ b.o.) - profil 200/220 mm" 9,50*4</t>
  </si>
  <si>
    <t>"vazný trám (ozn. v ASŘ 3.5, ozn. v SKŘ b.o.) - profil 200/220 mm" 16,80*1</t>
  </si>
  <si>
    <t>"vazný trám (ozn. v ASŘ 3.6, ozn. v SKŘ b.o.) - profil 200/220 mm" 11,80*2</t>
  </si>
  <si>
    <t>"vazný trám (ozn. v ASŘ 3.7, ozn. v SKŘ b.o.) - profil 200/220 mm" 6,50*2</t>
  </si>
  <si>
    <t>"vzpěra (ozn. v ASŘ 5.1, ozn. v SKŘ VZ1) - profil 180/160 mm" 4,00*1</t>
  </si>
  <si>
    <t>"vzpěra (ozn. v ASŘ 5.2, ozn. v SKŘ VZ2) - profil 180/160 mm" 5,50*1</t>
  </si>
  <si>
    <t>"vaznice (ozn. v ASŘ 7.1, ozn. v SKŘ V1) - profil 180/200 mm" 4,50*1</t>
  </si>
  <si>
    <t>90</t>
  </si>
  <si>
    <t>762341210</t>
  </si>
  <si>
    <t>Montáž bednění střech rovných a šikmých sklonu do 60° s vyřezáním otvorů z prken hrubých na sraz tl. do 32 mm</t>
  </si>
  <si>
    <t>-1971679285</t>
  </si>
  <si>
    <t>https://podminky.urs.cz/item/CS_URS_2024_02/762341210</t>
  </si>
  <si>
    <t>"bednění (ozn. v ASŘ 9.1, ozn. v SKŘ b.o.) -tl. 22 mm" 1628</t>
  </si>
  <si>
    <t>91</t>
  </si>
  <si>
    <t>60511093</t>
  </si>
  <si>
    <t>řezivo jehličnaté boční omítané š 80-160mm tl 23mm dl 4-6m</t>
  </si>
  <si>
    <t>929976880</t>
  </si>
  <si>
    <t>1628*0,0253 'Přepočtené koeficientem množství</t>
  </si>
  <si>
    <t>92</t>
  </si>
  <si>
    <t>762341811</t>
  </si>
  <si>
    <t>Demontáž bednění a laťování bednění střech rovných, obloukových, sklonu do 60° se všemi nadstřešními konstrukcemi z prken hrubých, hoblovaných tl. do 32 mm</t>
  </si>
  <si>
    <t>-1607547958</t>
  </si>
  <si>
    <t>https://podminky.urs.cz/item/CS_URS_2024_02/762341811</t>
  </si>
  <si>
    <t>"bednění (ozn. v ASŘ 9.1) - tl. 25 mm" 1628</t>
  </si>
  <si>
    <t>93</t>
  </si>
  <si>
    <t>762342214</t>
  </si>
  <si>
    <t>Montáž laťování střech jednoduchých sklonu do 60° při osové vzdálenosti latí přes 150 do 360 mm</t>
  </si>
  <si>
    <t>2059760654</t>
  </si>
  <si>
    <t>https://podminky.urs.cz/item/CS_URS_2024_02/762342214</t>
  </si>
  <si>
    <t>"laťování (ozn. v ASŘ 9.1, ozn. v SKŘ b.o.) -profil 60/40 mm" 1628</t>
  </si>
  <si>
    <t>94</t>
  </si>
  <si>
    <t>-976479091</t>
  </si>
  <si>
    <t>1628*3*0,06*0,04</t>
  </si>
  <si>
    <t>11,722*1,1 'Přepočtené koeficientem množství</t>
  </si>
  <si>
    <t>95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</si>
  <si>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</si>
  <si>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</si>
  <si>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-1325082530</t>
  </si>
  <si>
    <t>https://podminky.urs.cz/item/CS_URS_2024_02/762342812</t>
  </si>
  <si>
    <t>"laťování (ozn. v ASŘ 9.1) - profil 50/30 mm" 1628</t>
  </si>
  <si>
    <t>96</t>
  </si>
  <si>
    <t>762361314</t>
  </si>
  <si>
    <t>Konstrukční vrstva pod klempířské prvky pro oplechování horních ploch zdí a nadezdívek (atik) z desek dřevoštěpkových šroubovaných do podkladu, tloušťky desky 30 mm</t>
  </si>
  <si>
    <t>1417656298</t>
  </si>
  <si>
    <t>"překrytí horní plochy odbouraných komínů - viz výpis T" 24</t>
  </si>
  <si>
    <t>97</t>
  </si>
  <si>
    <t>762381014</t>
  </si>
  <si>
    <t>Heverování a podepření tesařských konstrukcí krovů plná vazba, rozpětí přes 15 do 20 m</t>
  </si>
  <si>
    <t>1299998046</t>
  </si>
  <si>
    <t>https://podminky.urs.cz/item/CS_URS_2024_02/762381014</t>
  </si>
  <si>
    <t>98</t>
  </si>
  <si>
    <t>762382014</t>
  </si>
  <si>
    <t>Heverování a podepření tesařských konstrukcí krovů prázdná vazba, rozpětí přes 15 do 20 m</t>
  </si>
  <si>
    <t>-1344255464</t>
  </si>
  <si>
    <t>https://podminky.urs.cz/item/CS_URS_2024_02/762382014</t>
  </si>
  <si>
    <t>99</t>
  </si>
  <si>
    <t>762395000</t>
  </si>
  <si>
    <t>Spojovací prostředky krovů, bednění a laťování, nadstřešních konstrukcí svorníky, prkna, hřebíky, pásová ocel, vruty</t>
  </si>
  <si>
    <t>240362223</t>
  </si>
  <si>
    <t>https://podminky.urs.cz/item/CS_URS_2024_02/762395000</t>
  </si>
  <si>
    <t>nové prvky krovu</t>
  </si>
  <si>
    <t>"pozednice (ozn. v ASŘ 1.1, ozn. v SKŘ P1+P4+P5) - profil 200/200 mm" 0,2*0,2*3,00*(1+1+1)</t>
  </si>
  <si>
    <t>"pozednice (ozn. v ASŘ 1.2, ozn. v SKŘ P3) - profil 200/200 mm" 0,2*0,2*4,00*1</t>
  </si>
  <si>
    <t>"pozednice (ozn. v ASŘ 1.3, ozn. v SKŘ P2) - profil 200/200 mm" 0,2*0,2*8,00*1</t>
  </si>
  <si>
    <t>"krokev (ozn. v ASŘ 2.1, ozn. v SKŘ KR7+KR8) - profil 120/160 mm" 0,12*0,16*9,75*(4+1)</t>
  </si>
  <si>
    <t>"krokev (ozn. v ASŘ 2.2, ozn. v SKŘ KR1) - profil 120/160 mm" 0,12*0,16*8,50*6</t>
  </si>
  <si>
    <t>"krokev (ozn. v ASŘ 2.3, ozn. v SKŘ KR2+KR29) - profil 120/160 mm" 0,12*0,16*9,50*(17+4)</t>
  </si>
  <si>
    <t>"krokev (ozn. v ASŘ 2.4, ozn. v SKŘ KR9) - profil 120/160 mm" 0,12*0,16*9,00*2</t>
  </si>
  <si>
    <t>"krokev (ozn. v ASŘ 2.5, ozn. v SKŘ KR10+KR27+KR30+KR38) - profil 120/160 mm" 0,12*0,16*8,00*(2+2+4+2)</t>
  </si>
  <si>
    <t>"krokev (ozn. v ASŘ 2.6, ozn. v SKŘ KR11) - profil 120/160 mm" 0,12*0,16*6,00*2</t>
  </si>
  <si>
    <t>"krokev (ozn. v ASŘ 2.7, ozn. v SKŘ KR12) - profil 120/160 mm" 0,12*0,16*5,00*2</t>
  </si>
  <si>
    <t>"krokev (ozn. v ASŘ 2.8, ozn. v SKŘ KR13+KR20+KR35) - profil 120/160 mm" 0,12*0,16*3,00*(2+4+4)</t>
  </si>
  <si>
    <t>"krokev (ozn. v ASŘ 2.9, ozn. v SKŘ KR14) - profil 120/160 mm" 0,12*0,16*1,50*2</t>
  </si>
  <si>
    <t>"krokev (ozn. v ASŘ 2.10, ozn. v SKŘ KR22+KR36) - profil 120/160 mm" 0,12*0,16*1,25*(4+4)</t>
  </si>
  <si>
    <t>"krokev (ozn. v ASŘ 2.11, ozn. v SKŘ KR43) - profil 120/160 mm" 0,12*0,16*2,00*2</t>
  </si>
  <si>
    <t>"krokev (ozn. v ASŘ 2.12, ozn. v SKŘ KR21+KR23) - profil 120/160 mm" 0,12*0,16*2,50*(4+2)</t>
  </si>
  <si>
    <t>"krokev (ozn. v ASŘ 2.13, ozn. v SKŘ KR42) - profil 120/160 mm" 0,12*0,16*3,25*2</t>
  </si>
  <si>
    <t>"krokev (ozn. v ASŘ 2.14, ozn. v SKŘ KR19) - profil 120/160 mm" 0,12*0,16*3,50*4</t>
  </si>
  <si>
    <t>"krokev (ozn. v ASŘ 2.15, ozn. v SKŘ KR24+KR34) - profil 120/160 mm" 0,12*0,16*4,00*(2+4)</t>
  </si>
  <si>
    <t>"krokev (ozn. v ASŘ 2.16, ozn. v SKŘ KR18+KR41) - profil 120/160 mm" 0,12*0,16*4,50*(4+2)</t>
  </si>
  <si>
    <t>"krokev (ozn. v ASŘ 2.17, ozn. v SKŘ KR17+KR25+KR40) - profil 120/160 mm" 0,12*0,16*5,50*(4+2+2)</t>
  </si>
  <si>
    <t>"krokev (ozn. v ASŘ 2.18, ozn. v SKŘ KR33) - profil 120/160 mm" 0,12*0,16*5,25*4</t>
  </si>
  <si>
    <t>"krokev (ozn. v ASŘ 2.19, ozn. v SKŘ KR16+KR26+KR32) - profil 120/160 mm" 0,12*0,16*6,50*(4+2+4)</t>
  </si>
  <si>
    <t>"krokev (ozn. v ASŘ 2.20, ozn. v SKŘ KR39) - profil 120/160 mm" 0,12*0,16*6,75*2</t>
  </si>
  <si>
    <t>"krokev (ozn. v ASŘ 2.21, ozn. v SKŘ KR31) - profil 120/160 mm" 0,12*0,16*7,25*4</t>
  </si>
  <si>
    <t>"krokev (ozn. v ASŘ 2.22, ozn. v SKŘ KR15) - profil 120/160 mm" 0,12*0,16*7,50*4</t>
  </si>
  <si>
    <t>"krokev (ozn. v ASŘ 2.23, ozn. v SKŘ KR28) - profil 120/160 mm" 0,12*0,16*9,25*2</t>
  </si>
  <si>
    <t>"krokev (ozn. v ASŘ 2.24, ozn. v SKŘ KR37) - profil 120/160 mm" 0,12*0,16*11,50*1</t>
  </si>
  <si>
    <t>"krokev úžlabní (ozn. v ASŘ 2.25, ozn. v SKŘ KR3+KR6) - profil 140/200 mm" 0,14*0,2*12,50*(2+1)</t>
  </si>
  <si>
    <t>"krokev úžlabní (ozn. v ASŘ 2.26, ozn. v SKŘ KR4) - profil 140/200 mm" 0,14*0,2*13,50*2</t>
  </si>
  <si>
    <t>"krokev nárožní (ozn. v ASŘ 2.27, ozn. v SKŘ KR5) - profil 140/200 mm" 0,14*0,2*14,50*2</t>
  </si>
  <si>
    <t>"krokev nad schodištěm (ozn. v ASŘ 2.28, ozn. v SKŘ b.o.) - profil 120/160 mm" 0,12*0,16*5,15*5</t>
  </si>
  <si>
    <t>"krokev (ozn. v ASŘ b.o., ozn. v SKŘ KR44) - profil 120/160 mm" 0,12*0,16*1,60*7</t>
  </si>
  <si>
    <t>"krokev (ozn. v ASŘ b.o., ozn. v SKŘ KR45) - profil 120/160 mm" 0,12*0,16*4,50*7</t>
  </si>
  <si>
    <t>"vazný trám (ozn. v ASŘ 3.1, ozn. v SKŘ VT1) - profil 200/220 mm" 0,2*0,22*2,50*6</t>
  </si>
  <si>
    <t>"vazný trám (ozn. v ASŘ 3.2, ozn. v SKŘ VT2) - profil 200/220 mm" 0,2*0,22*3,00*2</t>
  </si>
  <si>
    <t>"vazný trám (ozn. v ASŘ 3.3, ozn. v SKŘ VT3) - profil 200/220 mm" 0,2*0,22*4,00*1</t>
  </si>
  <si>
    <t>"vazný trám (ozn. v ASŘ 3.4, ozn. v SKŘ b.o.) - profil 200/220 mm" 0,2*0,22*9,50*4</t>
  </si>
  <si>
    <t>"vazný trám (ozn. v ASŘ 3.5, ozn. v SKŘ b.o.) - profil 200/220 mm" 0,2*0,22*16,80*1</t>
  </si>
  <si>
    <t>"vazný trám (ozn. v ASŘ 3.6, ozn. v SKŘ b.o.) - profil 200/220 mm" 0,2*0,22*11,80*2</t>
  </si>
  <si>
    <t>"vazný trám (ozn. v ASŘ 3.7, ozn. v SKŘ b.o.) - profil 200/220 mm" 0,2*0,22*6,50*2</t>
  </si>
  <si>
    <t>"sloupek (ozn. v ASŘ 4.1, ozn. v SKŘ SL1+SL2) - profil 160/160 mm" 0,16*0,16*3,50*4</t>
  </si>
  <si>
    <t>"sloupek (ozn. v ASŘ b.o., ozn. v SKŘ SL3) - profil 160/160 mm" 0,16*0,16*0,80*5</t>
  </si>
  <si>
    <t>"sloupek - zvýšení stropu schodiště (ozn. v ASŘ b.o., ozn. v SKŘ SL3) - profil 160/160 mm" 0,16*0,16*0,65*4</t>
  </si>
  <si>
    <t>"vzpěra (ozn. v ASŘ 5.1, ozn. v SKŘ VZ1) - profil 180/160 mm" 0,18*0,16*4,00*1</t>
  </si>
  <si>
    <t>"vzpěra (ozn. v ASŘ 5.2, ozn. v SKŘ VZ2) - profil 180/160 mm" 0,18*0,16*5,50*1</t>
  </si>
  <si>
    <t>"kleštiny (ozn. v ASŘ 6.1, ozn. v SKŘ KL1) - profil 80/200 mm" 0,08*0,2*4,50*2</t>
  </si>
  <si>
    <t>"kleštiny (ozn. v ASŘ 6.2, ozn. v SKŘ KL2+KL3) - profil 80/200 mm" 0,08*0,2*5,00*(2+2)</t>
  </si>
  <si>
    <t>"kleštiny (ozn. v ASŘ 6.3, ozn. v SKŘ KL4) - profil 80/200 mm" 0,08*0,2*7,00*2</t>
  </si>
  <si>
    <t>"vaznice (ozn. v ASŘ 7.1, ozn. v SKŘ V1) - profil 180/200 mm" 0,18*0,2*4,50*1</t>
  </si>
  <si>
    <t>"vaznice (ozn. v ASŘ b.o., ozn. v SKŘ V2) - profil 150/150 mm" 0,15*0,15*6,00*1</t>
  </si>
  <si>
    <t>"pásek (ozn. v ASŘ 8.1, ozn. v SKŘ b.o.) - profil 120/150 mm" 0,12*0,15*1,60*4</t>
  </si>
  <si>
    <t>"výztuha (ozn. v ASŘ b.o., ozn. v SKŘ X1) - profil 60/120 mm" 0,06*0,12*2,00*7</t>
  </si>
  <si>
    <t>"bednění (ozn. v ASŘ 9.1, ozn. v SKŘ b.o.) - tl. 23 mm" 0,023*1628</t>
  </si>
  <si>
    <t>"laťování (ozn. v ASŘ 9.1, ozn. v SKŘ b.o.) - profil 60/40 mm" 0,06*0,04*3,00*1628</t>
  </si>
  <si>
    <t>100</t>
  </si>
  <si>
    <t>762511294</t>
  </si>
  <si>
    <t>Podlahové konstrukce podkladové z dřevoštěpkových desek OSB dvouvrstvých šroubovaných na pero a drážku 2x15 mm</t>
  </si>
  <si>
    <t>-1107402241</t>
  </si>
  <si>
    <t>https://podminky.urs.cz/item/CS_URS_2024_02/762511294</t>
  </si>
  <si>
    <t>"ozn. T4 - pochozí lávka v půdním prostoru" 240</t>
  </si>
  <si>
    <t>101</t>
  </si>
  <si>
    <t>762521812</t>
  </si>
  <si>
    <t>Demontáž podlah bez polštářů z prken nebo fošen tl. přes 32 mm</t>
  </si>
  <si>
    <t>-1808918087</t>
  </si>
  <si>
    <t>https://podminky.urs.cz/item/CS_URS_2024_02/762521812</t>
  </si>
  <si>
    <t>"demontáž záklop 35 mm - viz poznámka BP 04" 1080,8</t>
  </si>
  <si>
    <t>102</t>
  </si>
  <si>
    <t>762812140</t>
  </si>
  <si>
    <t>Záklop stropů montáž (materiál ve specifikaci) z prken hoblovaných s olištováním kolem zdí vrchního na sraz, spáry nekryté</t>
  </si>
  <si>
    <t>334077401</t>
  </si>
  <si>
    <t>https://podminky.urs.cz/item/CS_URS_2024_02/762812140</t>
  </si>
  <si>
    <t>103</t>
  </si>
  <si>
    <t>60516100</t>
  </si>
  <si>
    <t>řezivo smrkové sušené tl 30mm</t>
  </si>
  <si>
    <t>1393691016</t>
  </si>
  <si>
    <t>1080,8*0,0324 'Přepočtené koeficientem množství</t>
  </si>
  <si>
    <t>104</t>
  </si>
  <si>
    <t>762895000</t>
  </si>
  <si>
    <t>Spojovací prostředky záklopu stropů, stropnic, podbíjení hřebíky, svorníky</t>
  </si>
  <si>
    <t>32633317</t>
  </si>
  <si>
    <t>https://podminky.urs.cz/item/CS_URS_2024_02/762895000</t>
  </si>
  <si>
    <t>35,018+0,252</t>
  </si>
  <si>
    <t>105</t>
  </si>
  <si>
    <t>998762204</t>
  </si>
  <si>
    <t>Přesun hmot pro konstrukce tesařské stanovený procentní sazbou (%) z ceny vodorovná dopravní vzdálenost do 50 m základní v objektech výšky přes 24 do 36 m</t>
  </si>
  <si>
    <t>1666104304</t>
  </si>
  <si>
    <t>https://podminky.urs.cz/item/CS_URS_2024_02/998762204</t>
  </si>
  <si>
    <t>763</t>
  </si>
  <si>
    <t>Konstrukce suché výstavby</t>
  </si>
  <si>
    <t>106</t>
  </si>
  <si>
    <t>763131443</t>
  </si>
  <si>
    <t>Podhled ze sádrokartonových desek dvouvrstvá zavěšená spodní konstrukce z ocelových profilů CD, UD dvojitě opláštěná deskami protipožárními DF, tl. 2 x 15 mm, bez izolace, REI do 60</t>
  </si>
  <si>
    <t>600397314</t>
  </si>
  <si>
    <t>https://podminky.urs.cz/item/CS_URS_2024_02/763131443</t>
  </si>
  <si>
    <t>"izolace střechy schodiště" 3,0*4,4</t>
  </si>
  <si>
    <t>107</t>
  </si>
  <si>
    <t>998763202</t>
  </si>
  <si>
    <t>Přesun hmot pro dřevostavby stanovený procentní sazbou (%) z ceny vodorovná dopravní vzdálenost do 50 m základní v objektech výšky přes 12 do 24 m</t>
  </si>
  <si>
    <t>647355741</t>
  </si>
  <si>
    <t>https://podminky.urs.cz/item/CS_URS_2024_02/998763202</t>
  </si>
  <si>
    <t>764</t>
  </si>
  <si>
    <t>Konstrukce klempířské</t>
  </si>
  <si>
    <t>108</t>
  </si>
  <si>
    <t>764001843</t>
  </si>
  <si>
    <t>Demontáž klempířských konstrukcí krytiny ze šablon k dalšímu použití</t>
  </si>
  <si>
    <t>-1040671042</t>
  </si>
  <si>
    <t>https://podminky.urs.cz/item/CS_URS_2024_02/764001843</t>
  </si>
  <si>
    <t>plocha střechy stávající plech - viz poznámka BP 03</t>
  </si>
  <si>
    <t>"uliční trakt z ulice Husovy - jižní část" 20,85*8,28+9,43*8,28/2</t>
  </si>
  <si>
    <t>"uliční trakt z ulice Husovy - střední část" 6,22*10,48/2*2</t>
  </si>
  <si>
    <t>"uliční trakt z ulice Husovy - severní část" (21,25+22,72)/2*8,28</t>
  </si>
  <si>
    <t>"uliční trakt z ulice Údolní" (31,06+24,84)/2*9,33+9,4*0,4</t>
  </si>
  <si>
    <t>"dvorní část - schodiště" (6,8+8,8)/2*11,5*2+18,9*11,5/2</t>
  </si>
  <si>
    <t>109</t>
  </si>
  <si>
    <t>764001851</t>
  </si>
  <si>
    <t>Demontáž klempířských konstrukcí oplechování hřebene s větrací mřížkou nebo podkladním plechem do suti</t>
  </si>
  <si>
    <t>870274820</t>
  </si>
  <si>
    <t>https://podminky.urs.cz/item/CS_URS_2024_02/764001851</t>
  </si>
  <si>
    <t>"oplechování hřebene RŠ 500-600 - viz poznámka BP 05" 52,9+24,8+13,0</t>
  </si>
  <si>
    <t>110</t>
  </si>
  <si>
    <t>764001871</t>
  </si>
  <si>
    <t>Demontáž klempířských konstrukcí oplechování nároží s větrací mřížkou nebo podkladním plechem do suti</t>
  </si>
  <si>
    <t>1594750549</t>
  </si>
  <si>
    <t>https://podminky.urs.cz/item/CS_URS_2024_02/764001871</t>
  </si>
  <si>
    <t>"oplechování nároží RŠ 500-600 - viz poznámka BP 05" 16,9*2+14,0</t>
  </si>
  <si>
    <t>111</t>
  </si>
  <si>
    <t>764001891</t>
  </si>
  <si>
    <t>Demontáž klempířských konstrukcí oplechování úžlabí do suti</t>
  </si>
  <si>
    <t>-244473547</t>
  </si>
  <si>
    <t>https://podminky.urs.cz/item/CS_URS_2024_02/764001891</t>
  </si>
  <si>
    <t>"oplechování úžlabí RŠ 1000 - viz poznámka BP 05" 15,2+15,5+14,4+15,8+14,0</t>
  </si>
  <si>
    <t>112</t>
  </si>
  <si>
    <t>764002821</t>
  </si>
  <si>
    <t>Demontáž klempířských konstrukcí střešního výlezu do suti</t>
  </si>
  <si>
    <t>410488926</t>
  </si>
  <si>
    <t>https://podminky.urs.cz/item/CS_URS_2024_02/764002821</t>
  </si>
  <si>
    <t>"demontáž střešních okýnek 0,6x1,0 m - viz poznámka BP 04" 18</t>
  </si>
  <si>
    <t>113</t>
  </si>
  <si>
    <t>764002831</t>
  </si>
  <si>
    <t>Demontáž klempířských konstrukcí sněhového zachytávače průběžného do suti</t>
  </si>
  <si>
    <t>433488652</t>
  </si>
  <si>
    <t>https://podminky.urs.cz/item/CS_URS_2024_02/764002831</t>
  </si>
  <si>
    <t>"demontáž sněhových zábran - viz poznámka BP 04" 20,85+20,83+31,05+18,71+6,78+8,65*2+17,37+21,55</t>
  </si>
  <si>
    <t>114</t>
  </si>
  <si>
    <t>764002841</t>
  </si>
  <si>
    <t>Demontáž klempířských konstrukcí oplechování horních ploch zdí a nadezdívek do suti</t>
  </si>
  <si>
    <t>326626576</t>
  </si>
  <si>
    <t>https://podminky.urs.cz/item/CS_URS_2024_02/764002841</t>
  </si>
  <si>
    <t>oplechování štítu RŠ 1800 mm - viz poznámka BP 05</t>
  </si>
  <si>
    <t>"štít do ulice Husovy" 10,5*2</t>
  </si>
  <si>
    <t>115</t>
  </si>
  <si>
    <t>764002871</t>
  </si>
  <si>
    <t>Demontáž klempířských konstrukcí lemování zdí do suti</t>
  </si>
  <si>
    <t>349233358</t>
  </si>
  <si>
    <t>https://podminky.urs.cz/item/CS_URS_2024_02/764002871</t>
  </si>
  <si>
    <t>lemování zdí RŠ 400 - viz poznámka BP 05</t>
  </si>
  <si>
    <t>"nadstřešní část štítů" 8,3+9,2+9,4+9,5</t>
  </si>
  <si>
    <t>116</t>
  </si>
  <si>
    <t>764002881</t>
  </si>
  <si>
    <t>Demontáž klempířských konstrukcí lemování střešních prostupů do suti</t>
  </si>
  <si>
    <t>1804241368</t>
  </si>
  <si>
    <t>https://podminky.urs.cz/item/CS_URS_2024_02/764002881</t>
  </si>
  <si>
    <t>"odhad" 35</t>
  </si>
  <si>
    <t>117</t>
  </si>
  <si>
    <t>764004801</t>
  </si>
  <si>
    <t>Demontáž klempířských konstrukcí žlabu podokapního do suti</t>
  </si>
  <si>
    <t>-1307366540</t>
  </si>
  <si>
    <t>https://podminky.urs.cz/item/CS_URS_2024_02/764004801</t>
  </si>
  <si>
    <t>podokapní žlab - viz poznámka BP 05</t>
  </si>
  <si>
    <t>"dvorní část" 20,8+8,6+18,9+8,6+5,3+17,3</t>
  </si>
  <si>
    <t>118</t>
  </si>
  <si>
    <t>764004821</t>
  </si>
  <si>
    <t>Demontáž klempířských konstrukcí žlabu nástřešního do suti</t>
  </si>
  <si>
    <t>961666518</t>
  </si>
  <si>
    <t>https://podminky.urs.cz/item/CS_URS_2024_02/764004821</t>
  </si>
  <si>
    <t>nástřešní žlab - viz poznámka BP 05</t>
  </si>
  <si>
    <t>"uliční část" 20,8+20,9+32,1</t>
  </si>
  <si>
    <t>119</t>
  </si>
  <si>
    <t>764121453</t>
  </si>
  <si>
    <t>Krytina z hliníkového plechu s úpravou u okapů, prostupů a výčnělků ze šablon, počet kusů přes 4 do 10 ks/m2 přes 30 do 60°</t>
  </si>
  <si>
    <t>1268570053</t>
  </si>
  <si>
    <t>https://podminky.urs.cz/item/CS_URS_2024_02/764121453</t>
  </si>
  <si>
    <t>"nová plocha střechy" 1628</t>
  </si>
  <si>
    <t>120</t>
  </si>
  <si>
    <t>764223458</t>
  </si>
  <si>
    <t>Oplechování střešních prvků z hliníkového plechu sněhový hák pro falcované tašky, šindele nebo šablony</t>
  </si>
  <si>
    <t>1093922791</t>
  </si>
  <si>
    <t>https://podminky.urs.cz/item/CS_URS_2024_02/764223458</t>
  </si>
  <si>
    <t>"K - bez ozn." 1702</t>
  </si>
  <si>
    <t>121</t>
  </si>
  <si>
    <t>764241406</t>
  </si>
  <si>
    <t>Oplechování střešních prvků z titanzinkového předzvětralého plechu hřebene větraného, včetně větrací mřížky rš 500 mm</t>
  </si>
  <si>
    <t>508771213</t>
  </si>
  <si>
    <t>https://podminky.urs.cz/item/CS_URS_2024_02/764241406</t>
  </si>
  <si>
    <t>"ozn. K10" 91</t>
  </si>
  <si>
    <t>122</t>
  </si>
  <si>
    <t>764241436</t>
  </si>
  <si>
    <t>Oplechování střešních prvků z titanzinkového předzvětralého plechu nároží větraného, včetně větrací mřížky rš 500 mm</t>
  </si>
  <si>
    <t>333452538</t>
  </si>
  <si>
    <t>https://podminky.urs.cz/item/CS_URS_2024_02/764241436</t>
  </si>
  <si>
    <t>"ozn. K9" 45</t>
  </si>
  <si>
    <t>123</t>
  </si>
  <si>
    <t>764241466</t>
  </si>
  <si>
    <t>Oplechování střešních prvků z titanzinkového předzvětralého plechu úžlabí rš 500 mm</t>
  </si>
  <si>
    <t>1065579870</t>
  </si>
  <si>
    <t>https://podminky.urs.cz/item/CS_URS_2024_02/764241466</t>
  </si>
  <si>
    <t>"ozn. K8" 72</t>
  </si>
  <si>
    <t>124</t>
  </si>
  <si>
    <t>764242333</t>
  </si>
  <si>
    <t>Oplechování střešních prvků z titanzinkového lesklého válcovaného plechu okapu okapovým plechem střechy rovné rš 250 mm</t>
  </si>
  <si>
    <t>838027548</t>
  </si>
  <si>
    <t>https://podminky.urs.cz/item/CS_URS_2024_02/764242333</t>
  </si>
  <si>
    <t>"K bez ozn." 153</t>
  </si>
  <si>
    <t>125</t>
  </si>
  <si>
    <t>764242401</t>
  </si>
  <si>
    <t>Oplechování střešních prvků z titanzinkového předzvětralého plechu štítu závětrnou lištou rš 160 mm</t>
  </si>
  <si>
    <t>-1361705054</t>
  </si>
  <si>
    <t>https://podminky.urs.cz/item/CS_URS_2024_02/764242401</t>
  </si>
  <si>
    <t>"ozn. K17" 17,7</t>
  </si>
  <si>
    <t>"ozn. K18" 15,5</t>
  </si>
  <si>
    <t>"ozn. K19" 4,0*2</t>
  </si>
  <si>
    <t>"ozn. K20" 6,0</t>
  </si>
  <si>
    <t>126</t>
  </si>
  <si>
    <t>764242433</t>
  </si>
  <si>
    <t>Oplechování střešních prvků z titanzinkového předzvětralého plechu okapu okapovým plechem střechy rovné rš 250 mm</t>
  </si>
  <si>
    <t>-1490745137</t>
  </si>
  <si>
    <t>https://podminky.urs.cz/item/CS_URS_2024_02/764242433</t>
  </si>
  <si>
    <t>"ozn. K5" 80</t>
  </si>
  <si>
    <t>127</t>
  </si>
  <si>
    <t>764245406</t>
  </si>
  <si>
    <t>Oplechování horních ploch zdí a nadezdívek (atik) z titanzinkového předzvětralého plechu celoplošně lepené rš 500 mm</t>
  </si>
  <si>
    <t>-1275613247</t>
  </si>
  <si>
    <t>https://podminky.urs.cz/item/CS_URS_2024_02/764245406</t>
  </si>
  <si>
    <t>"ozn. K15" 17,5</t>
  </si>
  <si>
    <t>"ozn. K16" 15,5</t>
  </si>
  <si>
    <t>128</t>
  </si>
  <si>
    <t>764245411</t>
  </si>
  <si>
    <t>Oplechování horních ploch zdí a nadezdívek (atik) z titanzinkového předzvětralého plechu celoplošně lepené přes rš 800 mm</t>
  </si>
  <si>
    <t>1374527264</t>
  </si>
  <si>
    <t>https://podminky.urs.cz/item/CS_URS_2024_02/764245411</t>
  </si>
  <si>
    <t>"ozn. K14" 25</t>
  </si>
  <si>
    <t>129</t>
  </si>
  <si>
    <t>764245446</t>
  </si>
  <si>
    <t>Oplechování horních ploch zdí a nadezdívek (atik) z titanzinkového předzvětralého plechu Příplatek k cenám za zvýšenou pracnost při provedení rohu nebo koutu přes rš 400 mm</t>
  </si>
  <si>
    <t>200019532</t>
  </si>
  <si>
    <t>https://podminky.urs.cz/item/CS_URS_2024_02/764245446</t>
  </si>
  <si>
    <t>"ozn. K14" 8</t>
  </si>
  <si>
    <t>"ozn. K15" 6</t>
  </si>
  <si>
    <t>"ozn. K16" 6</t>
  </si>
  <si>
    <t>130</t>
  </si>
  <si>
    <t>764248311</t>
  </si>
  <si>
    <t>Oplechování říms a ozdobných prvků z titanzinkového lesklého válcovaného plechu rovných, bez rohů mechanicky kotvené přes rš 670 mm</t>
  </si>
  <si>
    <t>-1907351701</t>
  </si>
  <si>
    <t>https://podminky.urs.cz/item/CS_URS_2024_02/764248311</t>
  </si>
  <si>
    <t>"ozn. K4" 73*1,0</t>
  </si>
  <si>
    <t>"ozn. K13" 21,0*1,0</t>
  </si>
  <si>
    <t>131</t>
  </si>
  <si>
    <t>764248347</t>
  </si>
  <si>
    <t>Oplechování říms a ozdobných prvků z titanzinkového lesklého válcovaného plechu rovných, bez rohů Příplatek k cenám za zvýšenou pracnost při provedení rohu nebo koutu rovné římsy přes rš 400 mm</t>
  </si>
  <si>
    <t>1960467201</t>
  </si>
  <si>
    <t>https://podminky.urs.cz/item/CS_URS_2024_02/764248347</t>
  </si>
  <si>
    <t>"ozn. K4" 5</t>
  </si>
  <si>
    <t>"ozn. K13" 2</t>
  </si>
  <si>
    <t>132</t>
  </si>
  <si>
    <t>764325421</t>
  </si>
  <si>
    <t>Lemování trub, konzol, držáků a ostatních kusových prvků z hliníkového plechu střech s krytinou skládanou mimo prejzovou nebo z plechu, průměr do 75 mm</t>
  </si>
  <si>
    <t>-1370951512</t>
  </si>
  <si>
    <t>https://podminky.urs.cz/item/CS_URS_2024_02/764325421</t>
  </si>
  <si>
    <t>"lemování průchodek pro stožáry, antény a technol. zařízení" 5</t>
  </si>
  <si>
    <t>133</t>
  </si>
  <si>
    <t>764325424</t>
  </si>
  <si>
    <t>Lemování trub, konzol, držáků a ostatních kusových prvků z hliníkového plechu střech s krytinou skládanou mimo prejzovou nebo z plechu, průměr přes 150 do 200 mm</t>
  </si>
  <si>
    <t>-1120473525</t>
  </si>
  <si>
    <t>https://podminky.urs.cz/item/CS_URS_2024_02/764325424</t>
  </si>
  <si>
    <t>"lemování větrání kanalizace" 5</t>
  </si>
  <si>
    <t>134</t>
  </si>
  <si>
    <t>764341414</t>
  </si>
  <si>
    <t>Lemování zdí z titanzinkového předzvětralého plechu boční nebo horní rovných, střech s krytinou skládanou mimo prejzovou rš 330 mm</t>
  </si>
  <si>
    <t>2004779063</t>
  </si>
  <si>
    <t>https://podminky.urs.cz/item/CS_URS_2024_02/764341414</t>
  </si>
  <si>
    <t>135</t>
  </si>
  <si>
    <t>764342416</t>
  </si>
  <si>
    <t>Lemování zdí z titanzinkového předzvětralého plechu spodní s formováním do tvaru krytiny rovných, střech s krytinou skládanou mimo prejzovou rš 500 mm</t>
  </si>
  <si>
    <t>1258712577</t>
  </si>
  <si>
    <t>https://podminky.urs.cz/item/CS_URS_2024_02/764342416</t>
  </si>
  <si>
    <t>136</t>
  </si>
  <si>
    <t>764541407</t>
  </si>
  <si>
    <t>Žlab podokapní z titanzinkového předzvětralého plechu včetně háků a čel půlkruhový rš 400 mm</t>
  </si>
  <si>
    <t>-276471660</t>
  </si>
  <si>
    <t>https://podminky.urs.cz/item/CS_URS_2024_02/764541407</t>
  </si>
  <si>
    <t>"ozn. K3" 80</t>
  </si>
  <si>
    <t>137</t>
  </si>
  <si>
    <t>764543407</t>
  </si>
  <si>
    <t>Žlab nadokapní (nástřešní) z titanzinkového předzvětralého plechu oblého tvaru, včetně háků, čel a hrdel rš 670 mm</t>
  </si>
  <si>
    <t>-210172793</t>
  </si>
  <si>
    <t>https://podminky.urs.cz/item/CS_URS_2024_02/764543407</t>
  </si>
  <si>
    <t>"ozn. K2" 73</t>
  </si>
  <si>
    <t>138</t>
  </si>
  <si>
    <t>764548425</t>
  </si>
  <si>
    <t>Svod z titanzinkového předzvětralého plechu včetně objímek, kolen a odskoků kruhový, průměru 150 mm</t>
  </si>
  <si>
    <t>411597736</t>
  </si>
  <si>
    <t>https://podminky.urs.cz/item/CS_URS_2024_02/764548425</t>
  </si>
  <si>
    <t>"ozn. K6" 18,0*5</t>
  </si>
  <si>
    <t>139</t>
  </si>
  <si>
    <t>764548432</t>
  </si>
  <si>
    <t>Svod z titanzinkového předzvětralého plechu včetně objímek, kolen a odskoků sběrač dešťové vody kruhového svodu, průměru 100 mm</t>
  </si>
  <si>
    <t>70924782</t>
  </si>
  <si>
    <t>https://podminky.urs.cz/item/CS_URS_2024_02/764548432</t>
  </si>
  <si>
    <t>"ozn. K7" 5</t>
  </si>
  <si>
    <t>140</t>
  </si>
  <si>
    <t>998764204</t>
  </si>
  <si>
    <t>Přesun hmot pro konstrukce klempířské stanovený procentní sazbou (%) z ceny vodorovná dopravní vzdálenost do 50 m s užitím mechanizace v objektech výšky přes 24 do 36 m</t>
  </si>
  <si>
    <t>1002591514</t>
  </si>
  <si>
    <t>https://podminky.urs.cz/item/CS_URS_2024_02/998764204</t>
  </si>
  <si>
    <t>765</t>
  </si>
  <si>
    <t>Krytina skládaná</t>
  </si>
  <si>
    <t>141</t>
  </si>
  <si>
    <t>765111807</t>
  </si>
  <si>
    <t>Demontáž krytiny keramické drážkové, sklonu do 30° se zvětralou maltou k dalšímu použití</t>
  </si>
  <si>
    <t>-1936114777</t>
  </si>
  <si>
    <t>https://podminky.urs.cz/item/CS_URS_2024_02/765111807</t>
  </si>
  <si>
    <t>plocha střechy stávající - tašky - viz poznámka BP 02</t>
  </si>
  <si>
    <t>"dvorní část z ulice Husovy - jižní část" (30,22+20,79)/2*9,1</t>
  </si>
  <si>
    <t>"dvorní část z ulice Husovy - severní část" (22,72+5,26)/2*9,1</t>
  </si>
  <si>
    <t>"dvorní část z ulice Údolní" (27,74+17,25)/2*9,1</t>
  </si>
  <si>
    <t>142</t>
  </si>
  <si>
    <t>765191011</t>
  </si>
  <si>
    <t>Montáž pojistné hydroizolační nebo parotěsné fólie kladené ve sklonu přes 20° volně na krokve</t>
  </si>
  <si>
    <t>-796182092</t>
  </si>
  <si>
    <t>https://podminky.urs.cz/item/CS_URS_2024_02/765191011</t>
  </si>
  <si>
    <t>"difuzně otevřená fólie jak opojistná hydroizolace" 1628</t>
  </si>
  <si>
    <t>"doplňková separační a drenážní vrstva" 1628</t>
  </si>
  <si>
    <t>143</t>
  </si>
  <si>
    <t>28329250</t>
  </si>
  <si>
    <t>fólie nekontaktní nízkodifuzně propustná PE mikroperforovaná pro doplňkovou hydroizolační vrstvu třípláštových střech (reakce na oheň - třída F) 110g/m2</t>
  </si>
  <si>
    <t>806301302</t>
  </si>
  <si>
    <t>1628*1,1 'Přepočtené koeficientem množství</t>
  </si>
  <si>
    <t>144</t>
  </si>
  <si>
    <t>28329223</t>
  </si>
  <si>
    <t>fólie difuzně propustné s nakašírovanou strukturovanou rohoží pod hladkou plechovou krytinu</t>
  </si>
  <si>
    <t>892407470</t>
  </si>
  <si>
    <t>145</t>
  </si>
  <si>
    <t>1551245627</t>
  </si>
  <si>
    <t>střecha nad schodištěm</t>
  </si>
  <si>
    <t>"parotěsná zábrana" 3,6*5,0</t>
  </si>
  <si>
    <t>146</t>
  </si>
  <si>
    <t>28329276</t>
  </si>
  <si>
    <t>fólie PE vyztužená pro parotěsnou vrstvu (reakce na oheň - třída E) 140g/m2</t>
  </si>
  <si>
    <t>207688140</t>
  </si>
  <si>
    <t>18*1,1 'Přepočtené koeficientem množství</t>
  </si>
  <si>
    <t>147</t>
  </si>
  <si>
    <t>765211829</t>
  </si>
  <si>
    <t>Demontáž krytiny keramické na požárních zdech, římsách, atikách šířky do 40 cm prejzové s tvrdou maltou do suti</t>
  </si>
  <si>
    <t>1019374283</t>
  </si>
  <si>
    <t>https://podminky.urs.cz/item/CS_URS_2024_02/765211829</t>
  </si>
  <si>
    <t>"demontáž pokrytí štítů cihlami - viz poznámka BP 05" 8,3+9,2+9,4+9,5</t>
  </si>
  <si>
    <t>148</t>
  </si>
  <si>
    <t>998765203</t>
  </si>
  <si>
    <t>Přesun hmot pro krytiny skládané stanovený procentní sazbou (%) z ceny vodorovná dopravní vzdálenost do 50 m základní v objektech výšky přes 12 do 24 m</t>
  </si>
  <si>
    <t>171117181</t>
  </si>
  <si>
    <t>https://podminky.urs.cz/item/CS_URS_2024_02/998765203</t>
  </si>
  <si>
    <t>766</t>
  </si>
  <si>
    <t>Konstrukce truhlářské</t>
  </si>
  <si>
    <t>149</t>
  </si>
  <si>
    <t>766011001</t>
  </si>
  <si>
    <t>Repase oken v půdním prostoru, vč. zajištění otvoru proti pádu po dobu repase křídel</t>
  </si>
  <si>
    <t>-1673458545</t>
  </si>
  <si>
    <t>Poznámka k položce:_x000d_
OTEVÍRAVÉ, DVOUKŘÍDLOVÉ_x000d_
ROZMĚR: cca (1000x500) mm_x000d_
KŘÍDLA:_x000d_
- STÁVAJÍCÍ_x000d_
- REPASE - VÝMĚNA POŠKOZENÝCH PROFILŮ, ODSTRANĚNÍ STARÝCH NÁTĚRŮ, TMELENÍ, NOVÝ NÁTĚR_x000d_
- ZASKLENÍ - JEDNODUCHÉ SKLO ČIRÉ_x000d_
RÁM:_x000d_
- STÁVAJÍCÍ_x000d_
- ODSTRANĚNÍ STARÝCH NÁTĚRŮ, TMELENÍ, NOVÝ NÁTĚR_x000d_
BAREVNOST:_x000d_
-RÁM + KŘÍDLA - ODSTÍN BUDE UPŘESNĚN ZADAVATELEM_x000d_
KOVÁNÍ:_x000d_
PŮVODNÍ PONECHAT, DOPLNĚNÍ NOVÝCH PRVKŮ VE STEJNÉM PROVEDENÍ JAKO STÁVAJÍCÍ</t>
  </si>
  <si>
    <t>"viz výpis T" 21</t>
  </si>
  <si>
    <t>150</t>
  </si>
  <si>
    <t>766660022</t>
  </si>
  <si>
    <t>Montáž dveřních křídel dřevěných nebo plastových otevíravých do ocelové zárubně protipožárních jednokřídlových, šířky přes 800 mm</t>
  </si>
  <si>
    <t>720693691</t>
  </si>
  <si>
    <t>https://podminky.urs.cz/item/CS_URS_2024_02/766660022</t>
  </si>
  <si>
    <t>151</t>
  </si>
  <si>
    <t>61165314</t>
  </si>
  <si>
    <t>dveře jednokřídlé dřevotřískové protipožární EI (EW) 30 D3 povrch laminátový plné 900x1970-2100mm</t>
  </si>
  <si>
    <t>757969811</t>
  </si>
  <si>
    <t>152</t>
  </si>
  <si>
    <t>766660717</t>
  </si>
  <si>
    <t>Montáž dveřních doplňků samozavírače na zárubeň ocelovou</t>
  </si>
  <si>
    <t>1626700429</t>
  </si>
  <si>
    <t>https://podminky.urs.cz/item/CS_URS_2024_02/766660717</t>
  </si>
  <si>
    <t>153</t>
  </si>
  <si>
    <t>54917250</t>
  </si>
  <si>
    <t>samozavírač dveří hydraulický</t>
  </si>
  <si>
    <t>1149788196</t>
  </si>
  <si>
    <t>154</t>
  </si>
  <si>
    <t>766660729</t>
  </si>
  <si>
    <t>Montáž dveřních doplňků dveřního kování interiérového štítku s klikou</t>
  </si>
  <si>
    <t>-1445618423</t>
  </si>
  <si>
    <t>https://podminky.urs.cz/item/CS_URS_2024_02/766660729</t>
  </si>
  <si>
    <t>155</t>
  </si>
  <si>
    <t>54914123</t>
  </si>
  <si>
    <t>kování rozetové klika/klika</t>
  </si>
  <si>
    <t>204262607</t>
  </si>
  <si>
    <t>156</t>
  </si>
  <si>
    <t>766671001W</t>
  </si>
  <si>
    <t>Montáž střešních oken dřevěných nebo plastových kyvných, výklopných/kyvných s okenním rámem a lemováním, s plisovaným límcem, s napojením na krytinu do krytiny ploché, rozměru 45 x 73 cm</t>
  </si>
  <si>
    <t>-1659416790</t>
  </si>
  <si>
    <t>"ozn. T2" 8</t>
  </si>
  <si>
    <t>"ozn. T3" 10</t>
  </si>
  <si>
    <t>157</t>
  </si>
  <si>
    <t>61140606W</t>
  </si>
  <si>
    <t>výlez střešní pro sklon střechy 20-65° 45x73cm</t>
  </si>
  <si>
    <t>-314044713</t>
  </si>
  <si>
    <t>158</t>
  </si>
  <si>
    <t>998766203</t>
  </si>
  <si>
    <t>Přesun hmot pro konstrukce truhlářské stanovený procentní sazbou (%) z ceny vodorovná dopravní vzdálenost do 50 m základní v objektech výšky přes 12 do 24 m</t>
  </si>
  <si>
    <t>-119373556</t>
  </si>
  <si>
    <t>https://podminky.urs.cz/item/CS_URS_2024_02/998766203</t>
  </si>
  <si>
    <t>767</t>
  </si>
  <si>
    <t>Konstrukce zámečnické</t>
  </si>
  <si>
    <t>159</t>
  </si>
  <si>
    <t>767691822</t>
  </si>
  <si>
    <t>Ostatní práce - vyvěšení nebo zavěšení kovových křídel dveří, plochy do 2 m2</t>
  </si>
  <si>
    <t>-27236306</t>
  </si>
  <si>
    <t>https://podminky.urs.cz/item/CS_URS_2024_02/767691822</t>
  </si>
  <si>
    <t>"vyvěšení ocel dveří - schodiště na půdu" 1</t>
  </si>
  <si>
    <t>160</t>
  </si>
  <si>
    <t>767881132</t>
  </si>
  <si>
    <t>Montáž záchytného systému proti pádu bodů samostatných nebo v systému s poddajným kotvícím vedením na šikmé střechy (přes 15 °) se střešní krytinou drážkovanou</t>
  </si>
  <si>
    <t>1615279327</t>
  </si>
  <si>
    <t>https://podminky.urs.cz/item/CS_URS_2024_02/767881132</t>
  </si>
  <si>
    <t>"záchytný systém budovy - bude upřesněno projektem" 35</t>
  </si>
  <si>
    <t>161</t>
  </si>
  <si>
    <t>70921421</t>
  </si>
  <si>
    <t>kotvicí bod pro šikmé střechy hák plochý určený pro šikmé střechy se skládanou krytinou z šablon</t>
  </si>
  <si>
    <t>-1869597</t>
  </si>
  <si>
    <t>162</t>
  </si>
  <si>
    <t>44983021</t>
  </si>
  <si>
    <t>žebřík výstupový jednoduchý přímý z eloxovaného hliníku dl 4m</t>
  </si>
  <si>
    <t>-202532406</t>
  </si>
  <si>
    <t>"vybavení půdy pro přístup k výlezům na střechu" 1</t>
  </si>
  <si>
    <t>163</t>
  </si>
  <si>
    <t>998767203</t>
  </si>
  <si>
    <t>Přesun hmot pro zámečnické konstrukce stanovený procentní sazbou (%) z ceny vodorovná dopravní vzdálenost do 50 m základní v objektech výšky přes 12 do 24 m</t>
  </si>
  <si>
    <t>1153091777</t>
  </si>
  <si>
    <t>https://podminky.urs.cz/item/CS_URS_2024_02/998767203</t>
  </si>
  <si>
    <t>783</t>
  </si>
  <si>
    <t>Dokončovací práce - nátěry</t>
  </si>
  <si>
    <t>164</t>
  </si>
  <si>
    <t>783201201</t>
  </si>
  <si>
    <t>Příprava podkladu tesařských konstrukcí před provedením nátěru broušení</t>
  </si>
  <si>
    <t>-677277435</t>
  </si>
  <si>
    <t>https://podminky.urs.cz/item/CS_URS_2024_02/783201201</t>
  </si>
  <si>
    <t>165</t>
  </si>
  <si>
    <t>783201401</t>
  </si>
  <si>
    <t>Příprava podkladu tesařských konstrukcí před provedením nátěru ometení</t>
  </si>
  <si>
    <t>-410772942</t>
  </si>
  <si>
    <t>https://podminky.urs.cz/item/CS_URS_2024_02/783201401</t>
  </si>
  <si>
    <t>166</t>
  </si>
  <si>
    <t>783201403</t>
  </si>
  <si>
    <t>Příprava podkladu tesařských konstrukcí před provedením nátěru oprášení</t>
  </si>
  <si>
    <t>1152545680</t>
  </si>
  <si>
    <t>https://podminky.urs.cz/item/CS_URS_2024_02/783201403</t>
  </si>
  <si>
    <t>167</t>
  </si>
  <si>
    <t>783213021</t>
  </si>
  <si>
    <t>Preventivní napouštěcí nátěr tesařských prvků proti dřevokazným houbám, hmyzu a plísním nezabudovaných do konstrukce dvojnásobný syntetický</t>
  </si>
  <si>
    <t>-956443410</t>
  </si>
  <si>
    <t>https://podminky.urs.cz/item/CS_URS_2024_02/783213021</t>
  </si>
  <si>
    <t>"pozednice (ozn. v ASŘ 1.1, ozn. v SKŘ P1+P4+P5) - profil 200/200 mm" (0,2+0,2)*2*3,00*(1+1+1)</t>
  </si>
  <si>
    <t>"pozednice (ozn. v ASŘ 1.2, ozn. v SKŘ P3) - profil 200/200 mm" (0,2+0,2)*2*4,00*1</t>
  </si>
  <si>
    <t>"pozednice (ozn. v ASŘ 1.3, ozn. v SKŘ P2) - profil 200/200 mm" (0,2+0,2)*2*8,00*1</t>
  </si>
  <si>
    <t>"krokev (ozn. v ASŘ 2.1, ozn. v SKŘ KR7+KR8) - profil 120/160 mm" (0,12+0,16)*2*9,75*(4+1)</t>
  </si>
  <si>
    <t>"krokev (ozn. v ASŘ 2.2, ozn. v SKŘ KR1) - profil 120/160 mm" (0,12+0,16)*2*8,50*6</t>
  </si>
  <si>
    <t>"krokev (ozn. v ASŘ 2.3, ozn. v SKŘ KR2+KR29) - profil 120/160 mm" (0,12+0,16)*2*9,50*(17+4)</t>
  </si>
  <si>
    <t>"krokev (ozn. v ASŘ 2.4, ozn. v SKŘ KR9) - profil 120/160 mm" (0,12+0,16)*2*9,00*2</t>
  </si>
  <si>
    <t>"krokev (ozn. v ASŘ 2.5, ozn. v SKŘ KR10+KR27+KR30+KR38) - profil 120/160 mm" (0,12+0,16)*2*8,00*(2+2+4+2)</t>
  </si>
  <si>
    <t>"krokev (ozn. v ASŘ 2.6, ozn. v SKŘ KR11) - profil 120/160 mm" (0,12+0,16)*2*6,00*2</t>
  </si>
  <si>
    <t>"krokev (ozn. v ASŘ 2.7, ozn. v SKŘ KR12) - profil 120/160 mm" (0,12+0,16)*2*5,00*2</t>
  </si>
  <si>
    <t>"krokev (ozn. v ASŘ 2.8, ozn. v SKŘ KR13+KR20+KR35) - profil 120/160 mm" (0,12+0,16)*2*3,00*(2+4+4)</t>
  </si>
  <si>
    <t>"krokev (ozn. v ASŘ 2.9, ozn. v SKŘ KR14) - profil 120/160 mm" (0,12+0,16)*2*1,50*2</t>
  </si>
  <si>
    <t>"krokev (ozn. v ASŘ 2.10, ozn. v SKŘ KR22+KR36) - profil 120/160 mm" (0,12+0,16)*2*1,25*(4+4)</t>
  </si>
  <si>
    <t>"krokev (ozn. v ASŘ 2.11, ozn. v SKŘ KR43) - profil 120/160 mm" (0,12+0,16)*2*2,00*2</t>
  </si>
  <si>
    <t>"krokev (ozn. v ASŘ 2.12, ozn. v SKŘ KR21+KR23) - profil 120/160 mm" (0,12+0,16)*2*2,50*(4+2)</t>
  </si>
  <si>
    <t>"krokev (ozn. v ASŘ 2.13, ozn. v SKŘ KR42) - profil 120/160 mm" (0,12+0,16)*2*3,25*2</t>
  </si>
  <si>
    <t>"krokev (ozn. v ASŘ 2.14, ozn. v SKŘ KR19) - profil 120/160 mm" (0,12+0,16)*2*3,50*4</t>
  </si>
  <si>
    <t>"krokev (ozn. v ASŘ 2.15, ozn. v SKŘ KR24+KR34) - profil 120/160 mm" (0,12+0,16)*2*4,00*(2+4)</t>
  </si>
  <si>
    <t>"krokev (ozn. v ASŘ 2.16, ozn. v SKŘ KR18+KR41) - profil 120/160 mm" (0,12+0,16)*2*4,50*(4+2)</t>
  </si>
  <si>
    <t>"krokev (ozn. v ASŘ 2.17, ozn. v SKŘ KR17+KR25+KR40) - profil 120/160 mm" (0,12+0,16)*2*5,50*(4+2+2)</t>
  </si>
  <si>
    <t>"krokev (ozn. v ASŘ 2.18, ozn. v SKŘ KR33) - profil 120/160 mm" (0,12+0,16)*2*5,25*4</t>
  </si>
  <si>
    <t>"krokev (ozn. v ASŘ 2.19, ozn. v SKŘ KR16+KR26+KR32) - profil 120/160 mm" (0,12+0,16)*2*6,50*(4+2+4)</t>
  </si>
  <si>
    <t>"krokev (ozn. v ASŘ 2.20, ozn. v SKŘ KR39) - profil 120/160 mm" (0,12+0,16)*2*6,75*2</t>
  </si>
  <si>
    <t>"krokev (ozn. v ASŘ 2.21, ozn. v SKŘ KR31) - profil 120/160 mm" (0,12+0,16)*2*7,25*4</t>
  </si>
  <si>
    <t>"krokev (ozn. v ASŘ 2.22, ozn. v SKŘ KR15) - profil 120/160 mm" (0,12+0,16)*2*7,50*4</t>
  </si>
  <si>
    <t>"krokev (ozn. v ASŘ 2.23, ozn. v SKŘ KR28) - profil 120/160 mm" (0,12+0,16)*2*9,25*2</t>
  </si>
  <si>
    <t>"krokev (ozn. v ASŘ 2.24, ozn. v SKŘ KR37) - profil 120/160 mm" (0,12+0,16)*2*11,50*1</t>
  </si>
  <si>
    <t>"krokev úžlabní (ozn. v ASŘ 2.25, ozn. v SKŘ KR3+KR6) - profil 140/200 mm" (0,14+0,2)*2*12,50*(2+1)</t>
  </si>
  <si>
    <t>"krokev úžlabní (ozn. v ASŘ 2.26, ozn. v SKŘ KR4) - profil 140/200 mm" (0,14+0,2)*2*13,50*2</t>
  </si>
  <si>
    <t>"krokev nárožní (ozn. v ASŘ 2.27, ozn. v SKŘ KR5) - profil 140/200 mm" (0,14+0,2)*2*14,50*2</t>
  </si>
  <si>
    <t>"krokev nad schodištěm (ozn. v ASŘ 2.28, ozn. v SKŘ b.o.) - profil 120/160 mm" (0,12+0,16)*2*5,15*5</t>
  </si>
  <si>
    <t>"krokev (ozn. v ASŘ b.o., ozn. v SKŘ KR44) - profil 120/160 mm" (0,12+0,16)*2*1,60*7</t>
  </si>
  <si>
    <t>"krokev (ozn. v ASŘ b.o., ozn. v SKŘ KR45) - profil 120/160 mm" (0,12+0,16)*2*4,50*7</t>
  </si>
  <si>
    <t>"vazný trám (ozn. v ASŘ 3.1, ozn. v SKŘ VT1) - profil 200/220 mm" (0,2+0,22)*2*2,50*6</t>
  </si>
  <si>
    <t>"vazný trám (ozn. v ASŘ 3.2, ozn. v SKŘ VT2) - profil 200/220 mm" (0,2+0,22)*2*3,00*2</t>
  </si>
  <si>
    <t>"vazný trám (ozn. v ASŘ 3.3, ozn. v SKŘ VT3) - profil 200/220 mm" (0,2+0,22)*2*4,00*1</t>
  </si>
  <si>
    <t>"vazný trám (ozn. v ASŘ 3.4, ozn. v SKŘ b.o.) - profil 200/220 mm" (0,2+0,22)*2*9,50*4</t>
  </si>
  <si>
    <t>"vazný trám (ozn. v ASŘ 3.5, ozn. v SKŘ b.o.) - profil 200/220 mm" (0,2+0,22)*2*16,80*1</t>
  </si>
  <si>
    <t>"vazný trám (ozn. v ASŘ 3.6, ozn. v SKŘ b.o.) - profil 200/220 mm" (0,2+0,22)*2*11,80*2</t>
  </si>
  <si>
    <t>"vazný trám (ozn. v ASŘ 3.7, ozn. v SKŘ b.o.) - profil 200/220 mm" (0,2+0,22)*2*6,50*2</t>
  </si>
  <si>
    <t>"sloupek (ozn. v ASŘ 4.1, ozn. v SKŘ SL1+SL2) - profil 160/160 mm" (0,16+0,16)*2*3,50*4</t>
  </si>
  <si>
    <t>"sloupek (ozn. v ASŘ b.o., ozn. v SKŘ SL3) - profil 160/160 mm" (0,16+0,16)*2*0,80*5</t>
  </si>
  <si>
    <t>"sloupek - zvýšení stropu schodiště (ozn. v ASŘ b.o., ozn. v SKŘ SL3) - profil 160/160 mm" (0,16+0,16)*2*0,65*4</t>
  </si>
  <si>
    <t>"vzpěra (ozn. v ASŘ 5.1, ozn. v SKŘ VZ1) - profil 180/160 mm" (0,18+0,16)*2*4,00*1</t>
  </si>
  <si>
    <t>"vzpěra (ozn. v ASŘ 5.2, ozn. v SKŘ VZ2) - profil 180/160 mm" (0,18+0,16)*2*5,50*1</t>
  </si>
  <si>
    <t>"kleštiny (ozn. v ASŘ 6.1, ozn. v SKŘ KL1) - profil 80/200 mm" (0,08+0,2)*2*4,50*2</t>
  </si>
  <si>
    <t>"kleštiny (ozn. v ASŘ 6.2, ozn. v SKŘ KL2+KL3) - profil 80/200 mm" (0,08+0,2)*2*5,00*(2+2)</t>
  </si>
  <si>
    <t>"kleštiny (ozn. v ASŘ 6.3, ozn. v SKŘ KL4) - profil 80/200 mm" (0,08+0,2)*2*7,00*2</t>
  </si>
  <si>
    <t>"vaznice (ozn. v ASŘ 7.1, ozn. v SKŘ V1) - profil 180/200 mm" (0,18+0,2)*2*4,50*1</t>
  </si>
  <si>
    <t>"vaznice (ozn. v ASŘ b.o., ozn. v SKŘ V2) - profil 150/150 mm" (0,15+0,15)*2*6,00*1</t>
  </si>
  <si>
    <t>"pásek (ozn. v ASŘ 8.1, ozn. v SKŘ b.o.) - profil 120/150 mm" (0,12+0,15)*2*1,60*4</t>
  </si>
  <si>
    <t>"výztuha (ozn. v ASŘ b.o., ozn. v SKŘ X1) - profil 60/120 mm" (0,06+0,12)*2*2,00*7</t>
  </si>
  <si>
    <t>"bednění (ozn. v ASŘ 9.1, ozn. v SKŘ b.o.) - profil 1000/25 mm" 2*1628</t>
  </si>
  <si>
    <t>"laťování (ozn. v ASŘ 9.1, ozn. v SKŘ b.o.) - profil 60/40 mm" (0,06+0,04)*2*3,00*1628</t>
  </si>
  <si>
    <t>"doplňky a spojovací prvky 10%" 494,83</t>
  </si>
  <si>
    <t>168</t>
  </si>
  <si>
    <t>783214121</t>
  </si>
  <si>
    <t>Sanační napouštěcí nátěr tesařských prvků proti dřevokazným houbám, hmyzu a plísním zabudovaných do konstrukce, aplikovaný stříkáním</t>
  </si>
  <si>
    <t>-625456915</t>
  </si>
  <si>
    <t>https://podminky.urs.cz/item/CS_URS_2024_02/783214121</t>
  </si>
  <si>
    <t>KROV - ponechané stávající prvky</t>
  </si>
  <si>
    <t>pozednice - profil 200/200 mm</t>
  </si>
  <si>
    <t>"uliční nadezdívky - profil 200/200 mm" ((21,50+21,70+8,82+21,9)*2)*(0,2+0,2)*2</t>
  </si>
  <si>
    <t>"dvorní nadezdívky - profil 200/200 mm" ((18,15+7,90+8,45*2+16,70+21,80)*3)*(0,2+0,2)*2</t>
  </si>
  <si>
    <t>"odpočet měněných prvků - profil 200/200 mm" (-(3*3+4+8))*(0,2+0,2)*2</t>
  </si>
  <si>
    <t>krokev - profil 120/160 mm</t>
  </si>
  <si>
    <t>"uliční střešní rovina - profil 120/160 mm" (8,3*(21+11)+9,325*26)*(0,12+0,16)*2</t>
  </si>
  <si>
    <t>"uliční střešní rovina - profil 120/160 mm" ((6,7+6,0+5,2+4,5+3,8+3,1+2,4+1,7+1,0)*2)*(0,12+0,16)*2</t>
  </si>
  <si>
    <t>"uliční střešní rovina - profil 120/160 mm" (7,7+6,8+5,9+4,0+3,1+2,2+1,3)*(0,12+0,16)*2</t>
  </si>
  <si>
    <t>"uliční střešní rovina - profil 120/160 mm" (8,9+7,7+6,3+4,9+3,5+2,1)*(0,12+0,16)*2</t>
  </si>
  <si>
    <t>"uliční štít - profil 120/160 mm" ((10,6+8,9+7,2+5,5+3,8+2,1+0,4)*2)*(0,12+0,16)*2</t>
  </si>
  <si>
    <t xml:space="preserve">"dvorní  střešní rovina - profil 120/160 mm" (9,5*18+9,2*(5+21))*(0,12+0,16)*2</t>
  </si>
  <si>
    <t xml:space="preserve">"dvorní  střešní rovina - profil 120/160 mm" (8,7+7,5+5,3+4,1+3,9+2,7+1,5+0,3)*(0,12+0,16)*2</t>
  </si>
  <si>
    <t xml:space="preserve">"dvorní  střešní rovina - profil 120/160 mm" (7,9+6,6+5,3+4,0+2,7+1,4+0,3)*(0,12+0,16)*2</t>
  </si>
  <si>
    <t xml:space="preserve">"dvorní  střešní rovina - profil 120/160 mm" ((7,6+6,7+5,9+5,0+4,2+3,3+2,5+1,6+0,8)*2)*(0,12+0,16)*2</t>
  </si>
  <si>
    <t xml:space="preserve">"dvorní  střešní rovina - profil 120/160 mm" ((9,9+8,4+6,9+5,4+3,9+2,4+0,9)*2+(1,7+2,9+4,1+5,3+6,5+7,6+8,7+9,9)*2)*(0,12+0,16)*2</t>
  </si>
  <si>
    <t xml:space="preserve">"dvorní  střešní rovina - profil 120/160 mm" (11,1+(9,9+8,7+7,5+6,4+5,3+4,0+2,8+1,6)*2)*(0,12+0,16)*2</t>
  </si>
  <si>
    <t>"nárožní krokve - profil 120/160 mm" (11,0*2+12,9)*(0,12+0,16)*2</t>
  </si>
  <si>
    <t>"úžlabní krokve - profil 120/160 mm" (12,9+14,3*2+13,2*2)*(0,12+0,16)*2</t>
  </si>
  <si>
    <t>"odpočet měněných prvků - profil 120/160 mm" (-949,7)*(0,12+0,16)*2</t>
  </si>
  <si>
    <t>vazný trám</t>
  </si>
  <si>
    <t>"křídlo z ulice Husovy - profil 200/220 mm" (12,3*8+18,55+9,8*4+10,8+7,2+3,8)*(0,2+0,22)*2</t>
  </si>
  <si>
    <t>"křídlo z ulice údolní - profil 200/220 mm" (14,1*5+10,5+10,7+6,7+18,8)*(0,2+0,22)*2</t>
  </si>
  <si>
    <t>"dvorní trakt - profil 200/220 mm" (16,7+12,0*2+6,4*2+4,5*2+3,5*4)*(0,2+0,22)*2</t>
  </si>
  <si>
    <t>"odpočet měněných prvků - profil 200/220 mm" (-116,4)*(0,2+0,22)*2</t>
  </si>
  <si>
    <t>sloupek</t>
  </si>
  <si>
    <t>"stávající sloupky - profil 160/160 mm" (3,9*24+3,5*25)*(0,16+0,16)*2</t>
  </si>
  <si>
    <t>"odpočet měněných prvků - profil 160/160 mm" (-(3,5*4+0,8*5))*(0,16+0,16)*2</t>
  </si>
  <si>
    <t>"vzpěra - profil 180/160 mm" (5,5)*(0,18+0,16)*2</t>
  </si>
  <si>
    <t>"stávající vzpěry - profil 180/160 mm" (4*45+5,5*8)*(0,18+0,16)*2</t>
  </si>
  <si>
    <t>"odpočet měněných prvků - profil 180/160 mm" (=(4*1+5,5*1))*(0,18+0,16)*2</t>
  </si>
  <si>
    <t>kleštiny</t>
  </si>
  <si>
    <t>"stávající vzpěry - profil 80/200 mm" (5,0*70+4,5*12+7*16)*(0,08+0,2)*2</t>
  </si>
  <si>
    <t>"odpočet měněných prvků - profil 80/200 mm" (-(4,5*2+5*4+7*2))*(0,08+0,2)*2</t>
  </si>
  <si>
    <t>vaznice</t>
  </si>
  <si>
    <t>"stávající vaznice - profil 180/200 mm" (56,2*2+27,2+21,1+7,6*2+8,6)*(0,18+0,2)*2</t>
  </si>
  <si>
    <t>"odpočet měněných prvků - profil 180/200 mm" (-4,5*1)*(0,18+0,2)*2</t>
  </si>
  <si>
    <t>"vaznice - profil 150/150 mm" (6)*(0,15+0,15)*2</t>
  </si>
  <si>
    <t>"stávající vaznice - profil 150/150 mm" (6*22)*(0,15+0,15)*2</t>
  </si>
  <si>
    <t>"odpočet měněných prvků - profil 150/150 mm" (-6*1)*(0,15+0,15)*2</t>
  </si>
  <si>
    <t>pásek</t>
  </si>
  <si>
    <t>"stávající pásky - profil 120/150 mm" (1,6*104)*(0,12+0,15)*2</t>
  </si>
  <si>
    <t>"odpočet měněných prvků - profil 120/150 mm" (-1,6*4)*(0,12+0,15)*2</t>
  </si>
  <si>
    <t>"výztuha - profil 60/120 mm" (2)*(0,06+0,12)*2</t>
  </si>
  <si>
    <t>"doplňky a spojovací prvky 10%" 172,7</t>
  </si>
  <si>
    <t>STROPNÍ KONSTRUKCE - stropní trámy</t>
  </si>
  <si>
    <t>"V1" (0,225+0,28)*2*(6,5*9+7,25*22+3,25*9)</t>
  </si>
  <si>
    <t>"V2" (0,26+0,3)*2*8,3*41</t>
  </si>
  <si>
    <t>"V3" (0,19+0,23)*2*3,5*35</t>
  </si>
  <si>
    <t>"V4" (0,17+0,21)*2*19,67*9</t>
  </si>
  <si>
    <t>"V5" (0,21+0,2)*2*9,9*6</t>
  </si>
  <si>
    <t>169</t>
  </si>
  <si>
    <t>783314201</t>
  </si>
  <si>
    <t>Základní antikorozní nátěr zámečnických konstrukcí jednonásobný syntetický standardní</t>
  </si>
  <si>
    <t>1943602048</t>
  </si>
  <si>
    <t>https://podminky.urs.cz/item/CS_URS_2024_02/783314201</t>
  </si>
  <si>
    <t>nátěr ocelových nosníků</t>
  </si>
  <si>
    <t>"1,1 - U180" 9,5*8*0,611</t>
  </si>
  <si>
    <t>"2,1 - U180" 16,8*2*0,611</t>
  </si>
  <si>
    <t>"3,1 - U180" 11,8*4*0,611</t>
  </si>
  <si>
    <t>"4,1 - I180" 6,5*2*0,64</t>
  </si>
  <si>
    <t>"spojovací materiál 10%" 10,4</t>
  </si>
  <si>
    <t>170</t>
  </si>
  <si>
    <t>783315101</t>
  </si>
  <si>
    <t>Mezinátěr zámečnických konstrukcí jednonásobný syntetický standardní</t>
  </si>
  <si>
    <t>1657955730</t>
  </si>
  <si>
    <t>https://podminky.urs.cz/item/CS_URS_2024_02/783315101</t>
  </si>
  <si>
    <t>171</t>
  </si>
  <si>
    <t>-719573129</t>
  </si>
  <si>
    <t>172</t>
  </si>
  <si>
    <t>783317101</t>
  </si>
  <si>
    <t>Krycí nátěr (email) zámečnických konstrukcí jednonásobný syntetický standardní</t>
  </si>
  <si>
    <t>-207412103</t>
  </si>
  <si>
    <t>https://podminky.urs.cz/item/CS_URS_2024_02/783317101</t>
  </si>
  <si>
    <t>"nová zárubeň" (0,9+1,97*2)*0,25</t>
  </si>
  <si>
    <t>173</t>
  </si>
  <si>
    <t>-2010472589</t>
  </si>
  <si>
    <t>784</t>
  </si>
  <si>
    <t>Dokončovací práce - malby a tapety</t>
  </si>
  <si>
    <t>174</t>
  </si>
  <si>
    <t>784111003</t>
  </si>
  <si>
    <t>Oprášení (ometení) podkladu v místnostech výšky přes 3,80 do 5,00 m</t>
  </si>
  <si>
    <t>64906655</t>
  </si>
  <si>
    <t>https://podminky.urs.cz/item/CS_URS_2024_02/784111003</t>
  </si>
  <si>
    <t>175</t>
  </si>
  <si>
    <t>784211013</t>
  </si>
  <si>
    <t>Malby z malířských směsí oděruvzdorných za mokra jednonásobné, bílé za mokra oděruvzdorné velmi dobře v místnostech výšky přes 3,80 do 5,00 m</t>
  </si>
  <si>
    <t>-972527297</t>
  </si>
  <si>
    <t>https://podminky.urs.cz/item/CS_URS_2024_02/784211013</t>
  </si>
  <si>
    <t>176</t>
  </si>
  <si>
    <t>784211103</t>
  </si>
  <si>
    <t>Malby z malířských směsí oděruvzdorných za mokra dvojnásobné, bílé za mokra oděruvzdorné výborně v místnostech výšky přes 3,80 do 5,00 m</t>
  </si>
  <si>
    <t>-1890220715</t>
  </si>
  <si>
    <t>https://podminky.urs.cz/item/CS_URS_2024_02/784211103</t>
  </si>
  <si>
    <t>177</t>
  </si>
  <si>
    <t>784211141</t>
  </si>
  <si>
    <t>Malby z malířských směsí oděruvzdorných za mokra Příplatek k cenám dvojnásobných maleb za zvýšenou pracnost při provádění malého rozsahu plochy do 5 m2</t>
  </si>
  <si>
    <t>900152151</t>
  </si>
  <si>
    <t>https://podminky.urs.cz/item/CS_URS_2024_02/784211141</t>
  </si>
  <si>
    <t>Úroveň 3:</t>
  </si>
  <si>
    <t>D.1.1.94 - Fasádní lešení</t>
  </si>
  <si>
    <t>941311112</t>
  </si>
  <si>
    <t>Lešení řadové modulové lehké pracovní s podlahami s provozním zatížením tř. 3 do 200 kg/m2 šířky tř. SW06 od 0,6 do 0,9 m výšky přes 10 do 25 m montáž</t>
  </si>
  <si>
    <t>1088526387</t>
  </si>
  <si>
    <t>https://podminky.urs.cz/item/CS_URS_2024_02/941311112</t>
  </si>
  <si>
    <t>fasádní lešení</t>
  </si>
  <si>
    <t>"uliční fasáda z ulice Husovy" 63,5*18+20*6</t>
  </si>
  <si>
    <t>"uliční fasáda z ulice Údolní" 35,5*18</t>
  </si>
  <si>
    <t>"dvorní fasáda" (18,8+5,3+8,6*2+22,0*2-11)*18</t>
  </si>
  <si>
    <t>941311212</t>
  </si>
  <si>
    <t>Lešení řadové modulové lehké pracovní s podlahami s provozním zatížením tř. 3 do 200 kg/m2 šířky tř. SW06 od 0,6 do 0,9 m výšky přes 10 do 25 m příplatek k ceně za každý den použití</t>
  </si>
  <si>
    <t>-1769111573</t>
  </si>
  <si>
    <t>https://podminky.urs.cz/item/CS_URS_2024_02/941311212</t>
  </si>
  <si>
    <t>3239,4*240 'Přepočtené koeficientem množství</t>
  </si>
  <si>
    <t>941311332</t>
  </si>
  <si>
    <t>Odborná prohlídka lešení řadového modulového lehkého pracovního s podlahami s provozním zatížením tř. 3 do 200 kg/m2 šířky tř. SW06 přes 0,6 do 0,9 m výšky do 25 m, celkové plochy přes 2 000 do 4 000 m2 zakrytého sítěmi</t>
  </si>
  <si>
    <t>35670279</t>
  </si>
  <si>
    <t>https://podminky.urs.cz/item/CS_URS_2024_02/941311332</t>
  </si>
  <si>
    <t>941311812</t>
  </si>
  <si>
    <t>Lešení řadové modulové lehké pracovní s podlahami s provozním zatížením tř. 3 do 200 kg/m2 šířky tř. SW06 od 0,6 do 0,9 m výšky přes 10 do 25 m demontáž</t>
  </si>
  <si>
    <t>908759650</t>
  </si>
  <si>
    <t>https://podminky.urs.cz/item/CS_URS_2024_02/941311812</t>
  </si>
  <si>
    <t>944611111</t>
  </si>
  <si>
    <t>Plachta ochranná zavěšená na konstrukci lešení z textilie z umělých vláken montáž</t>
  </si>
  <si>
    <t>1216875605</t>
  </si>
  <si>
    <t>https://podminky.urs.cz/item/CS_URS_2024_02/944611111</t>
  </si>
  <si>
    <t>442562025</t>
  </si>
  <si>
    <t>944611211</t>
  </si>
  <si>
    <t>Plachta ochranná zavěšená na konstrukci lešení z textilie z umělých vláken příplatek k ceně za každý den použití</t>
  </si>
  <si>
    <t>-1723783700</t>
  </si>
  <si>
    <t>https://podminky.urs.cz/item/CS_URS_2024_02/944611211</t>
  </si>
  <si>
    <t>-513727808</t>
  </si>
  <si>
    <t>133,2*240 'Přepočtené koeficientem množství</t>
  </si>
  <si>
    <t>944611811</t>
  </si>
  <si>
    <t>Plachta ochranná zavěšená na konstrukci lešení z textilie z umělých vláken demontáž</t>
  </si>
  <si>
    <t>-53055328</t>
  </si>
  <si>
    <t>https://podminky.urs.cz/item/CS_URS_2024_02/944611811</t>
  </si>
  <si>
    <t>781453243</t>
  </si>
  <si>
    <t>944711112</t>
  </si>
  <si>
    <t>Stříška záchytná zřizovaná současně s lehkým nebo těžkým lešením šířky přes 1,5 do 2,0 m montáž</t>
  </si>
  <si>
    <t>-104108701</t>
  </si>
  <si>
    <t>https://podminky.urs.cz/item/CS_URS_2024_02/944711112</t>
  </si>
  <si>
    <t>stříška na uliční i dvorní části lešení</t>
  </si>
  <si>
    <t>"uliční fasáda z ulice Husovy" 63,5</t>
  </si>
  <si>
    <t>"uliční fasáda z ulice Údolní" 35,5</t>
  </si>
  <si>
    <t>"dvorní fasáda" 18,8+5,3+8,6*2+22,0*2</t>
  </si>
  <si>
    <t>944711113</t>
  </si>
  <si>
    <t>Stříška záchytná zřizovaná současně s lehkým nebo těžkým lešením šířky přes 2,0 do 2,5 m montáž</t>
  </si>
  <si>
    <t>554702092</t>
  </si>
  <si>
    <t>https://podminky.urs.cz/item/CS_URS_2024_02/944711113</t>
  </si>
  <si>
    <t>záchytná stříška po obvodu fasádního lešení v posledním podlaží</t>
  </si>
  <si>
    <t>"uliční fasáda z ulice Husovy" 63,5+20</t>
  </si>
  <si>
    <t>"dvorní fasáda" (18,8+5,3+8,6*2+22,0*2)</t>
  </si>
  <si>
    <t>944711212</t>
  </si>
  <si>
    <t>Stříška záchytná zřizovaná současně s lehkým nebo těžkým lešením šířky přes 1,5 do 2,0 m příplatek k ceně za každý den použití</t>
  </si>
  <si>
    <t>1034866364</t>
  </si>
  <si>
    <t>https://podminky.urs.cz/item/CS_URS_2024_02/944711212</t>
  </si>
  <si>
    <t>184,3*240 'Přepočtené koeficientem množství</t>
  </si>
  <si>
    <t>944711213</t>
  </si>
  <si>
    <t>Stříška záchytná zřizovaná současně s lehkým nebo těžkým lešením šířky přes 2,0 do 2,5 m příplatek k ceně za každý den použití</t>
  </si>
  <si>
    <t>1869458385</t>
  </si>
  <si>
    <t>https://podminky.urs.cz/item/CS_URS_2024_02/944711213</t>
  </si>
  <si>
    <t>204,3*240 'Přepočtené koeficientem množství</t>
  </si>
  <si>
    <t>944711812</t>
  </si>
  <si>
    <t>Stříška záchytná zřizovaná současně s lehkým nebo těžkým lešením šířky přes 1,5 do 2,0 m demontáž</t>
  </si>
  <si>
    <t>9397796</t>
  </si>
  <si>
    <t>https://podminky.urs.cz/item/CS_URS_2024_02/944711812</t>
  </si>
  <si>
    <t>944711813</t>
  </si>
  <si>
    <t>Stříška záchytná zřizovaná současně s lehkým nebo těžkým lešením šířky přes 2,0 do 2,5 m demontáž</t>
  </si>
  <si>
    <t>-1018028746</t>
  </si>
  <si>
    <t>https://podminky.urs.cz/item/CS_URS_2024_02/944711813</t>
  </si>
  <si>
    <t>946321131</t>
  </si>
  <si>
    <t>Lešení zavěšené řadové dílcové šíře do 1,1 m s provozním zatížením tř. 3 přes 150 do 200 kg/m2, umístěné ve výšce do 10 m montáž</t>
  </si>
  <si>
    <t>878166663</t>
  </si>
  <si>
    <t>https://podminky.urs.cz/item/CS_URS_2024_02/946321131</t>
  </si>
  <si>
    <t>"lešení nad budovou tělocvičny" 11,1*12</t>
  </si>
  <si>
    <t>946321231</t>
  </si>
  <si>
    <t>Lešení zavěšené řadové dílcové šíře do 1,1 m s provozním zatížením tř. 3 přes 150 do 200 kg/m2, umístěné ve výšce do 10 m příplatek k ceně za každý den použití</t>
  </si>
  <si>
    <t>1495922968</t>
  </si>
  <si>
    <t>https://podminky.urs.cz/item/CS_URS_2024_02/946321231</t>
  </si>
  <si>
    <t>946321831</t>
  </si>
  <si>
    <t>Lešení zavěšené řadové dílcové šíře do 1,1 m s provozním zatížením tř. 3 přes 150 do 200 kg/m2, umístěné ve výšce do 10 m demontáž</t>
  </si>
  <si>
    <t>766410793</t>
  </si>
  <si>
    <t>https://podminky.urs.cz/item/CS_URS_2024_02/946321831</t>
  </si>
  <si>
    <t>949521111</t>
  </si>
  <si>
    <t>Podchod u dílcových lešení zřizovaný současně s lehkým nebo těžkým pracovním lešením, šířky do 1,5 m montáž</t>
  </si>
  <si>
    <t>-360988244</t>
  </si>
  <si>
    <t>https://podminky.urs.cz/item/CS_URS_2024_02/949521111</t>
  </si>
  <si>
    <t>podchod na uliční i dvorní části lešení</t>
  </si>
  <si>
    <t>949521211</t>
  </si>
  <si>
    <t>Podchod u dílcových lešení zřizovaný současně s lehkým nebo těžkým pracovním lešením, šířky do 1,5 m příplatek k ceně za každý den použití</t>
  </si>
  <si>
    <t>-1243633945</t>
  </si>
  <si>
    <t>https://podminky.urs.cz/item/CS_URS_2024_02/949521211</t>
  </si>
  <si>
    <t>949521811</t>
  </si>
  <si>
    <t>Podchod u dílcových lešení zřizovaný současně s lehkým nebo těžkým pracovním lešením, šířky do 1,5 m demontáž</t>
  </si>
  <si>
    <t>-516153084</t>
  </si>
  <si>
    <t>https://podminky.urs.cz/item/CS_URS_2024_02/949521811</t>
  </si>
  <si>
    <t>9499901999</t>
  </si>
  <si>
    <t>Osvětlení podchozí části lešení</t>
  </si>
  <si>
    <t>-1295591317</t>
  </si>
  <si>
    <t>D.1.4e - Silnoproudé elektroinstalace, hromosvod</t>
  </si>
  <si>
    <t>D1 - Instalační krabice (CPV 284 220 00-6)</t>
  </si>
  <si>
    <t>D10 - Montáž hromosvodu a uzemnění</t>
  </si>
  <si>
    <t>D11 - Montáže</t>
  </si>
  <si>
    <t>D2 - Nosné prvky pro uložení vodičů (CPV 284 223 00-9)</t>
  </si>
  <si>
    <t>D3 - Svítidla (CPV 315 000 00-1)</t>
  </si>
  <si>
    <t>D4 - Vodiče (CPV 313 000 00-9)</t>
  </si>
  <si>
    <t>D5 - Vypínače (CPV 312 120 00-5)</t>
  </si>
  <si>
    <t>D6 - Zásuvky (CPV 312 241 00-3)</t>
  </si>
  <si>
    <t>D7 - Zemnění, hromosvod (CPV 312 162 00-5)</t>
  </si>
  <si>
    <t>D9 - Hodinové zúčtovací sazby</t>
  </si>
  <si>
    <t>D1</t>
  </si>
  <si>
    <t>Instalační krabice (CPV 284 220 00-6)</t>
  </si>
  <si>
    <t>Elektroinstalační rozvodná krabice ABOX na povrch IP 65</t>
  </si>
  <si>
    <t>1635662909</t>
  </si>
  <si>
    <t>Svorková krabice KF 9105/Z ( pro vodiče 4x16mm)</t>
  </si>
  <si>
    <t>KS</t>
  </si>
  <si>
    <t>1809581916</t>
  </si>
  <si>
    <t>D10</t>
  </si>
  <si>
    <t>Montáž hromosvodu a uzemnění</t>
  </si>
  <si>
    <t>Montáž svorky hromosvodové nad 2 šrouby(ST;SJ;SK;SZ;SR01;02)</t>
  </si>
  <si>
    <t>-290753624</t>
  </si>
  <si>
    <t>Položení svodového vodiče FeZn do 10mm</t>
  </si>
  <si>
    <t>-1265892479</t>
  </si>
  <si>
    <t>Práce na uzemnění na povrchu FeZn 10 mm bez nátěr.ochr.posp.</t>
  </si>
  <si>
    <t>428214091</t>
  </si>
  <si>
    <t>Upevnění jímací tyče do 3m délky</t>
  </si>
  <si>
    <t>-126982745</t>
  </si>
  <si>
    <t>D11</t>
  </si>
  <si>
    <t>Montáže</t>
  </si>
  <si>
    <t>Demontáže stávajícího hromosvodu</t>
  </si>
  <si>
    <t>531803996</t>
  </si>
  <si>
    <t>Poznámka k položce:_x000d_
Včetně likvidace materiálu</t>
  </si>
  <si>
    <t>Montáž instalační karabice na povrch vč. svorek a zapojení vodičů</t>
  </si>
  <si>
    <t>-18336479</t>
  </si>
  <si>
    <t>Montáž svítidla na povrch</t>
  </si>
  <si>
    <t>-4271793</t>
  </si>
  <si>
    <t>Montáž trubky instalační pancéřové z PH typ 8029 O 29mm (vu+po)</t>
  </si>
  <si>
    <t>576325974</t>
  </si>
  <si>
    <t>Položení kabelu pevně</t>
  </si>
  <si>
    <t>1867932872</t>
  </si>
  <si>
    <t>Zapojení vypínače na povrch</t>
  </si>
  <si>
    <t>567874976</t>
  </si>
  <si>
    <t>Zapojení zásuvky v krabici venkovní 10/16A 250V 2P+Z</t>
  </si>
  <si>
    <t>-1423342699</t>
  </si>
  <si>
    <t>Zatažení kabelu do plastové trubky</t>
  </si>
  <si>
    <t>-678664120</t>
  </si>
  <si>
    <t>D2</t>
  </si>
  <si>
    <t>Nosné prvky pro uložení vodičů (CPV 284 223 00-9)</t>
  </si>
  <si>
    <t>KO TRUBKA 8021 PC Z PH</t>
  </si>
  <si>
    <t>1907863046</t>
  </si>
  <si>
    <t>D3</t>
  </si>
  <si>
    <t>Svítidla (CPV 315 000 00-1)</t>
  </si>
  <si>
    <t>Led průmyslové svítidlo 100W/14W/ IP 54</t>
  </si>
  <si>
    <t>-600644932</t>
  </si>
  <si>
    <t>D4</t>
  </si>
  <si>
    <t>Vodiče (CPV 313 000 00-9)</t>
  </si>
  <si>
    <t>KABEL CYKY 3C x 1.5</t>
  </si>
  <si>
    <t>737082035</t>
  </si>
  <si>
    <t>KABEL CYKY 3C x 2.5</t>
  </si>
  <si>
    <t>-203678869</t>
  </si>
  <si>
    <t>KABEL CYKY 5C x10</t>
  </si>
  <si>
    <t>504914500</t>
  </si>
  <si>
    <t>D5</t>
  </si>
  <si>
    <t>Vypínače (CPV 312 120 00-5)</t>
  </si>
  <si>
    <t>Tlačíkový spínač nástěnný 1/0</t>
  </si>
  <si>
    <t>-1163570260</t>
  </si>
  <si>
    <t>D6</t>
  </si>
  <si>
    <t>Zásuvky (CPV 312 241 00-3)</t>
  </si>
  <si>
    <t>Zásuvka na povrch 230V/16A šedá</t>
  </si>
  <si>
    <t>-1071500103</t>
  </si>
  <si>
    <t>D7</t>
  </si>
  <si>
    <t>Zemnění, hromosvod (CPV 312 162 00-5)</t>
  </si>
  <si>
    <t>DRAT ZEMNICI AlMgSi 8mm vč. systémových podpěr</t>
  </si>
  <si>
    <t>726722562</t>
  </si>
  <si>
    <t>H SVORKA SK</t>
  </si>
  <si>
    <t>1879828339</t>
  </si>
  <si>
    <t>H SVORKA SO</t>
  </si>
  <si>
    <t>-453752520</t>
  </si>
  <si>
    <t>H SVORKA SS</t>
  </si>
  <si>
    <t>424218436</t>
  </si>
  <si>
    <t>H SVORKA SZ</t>
  </si>
  <si>
    <t>1448869737</t>
  </si>
  <si>
    <t>JIMACI TYC JV 3M do dřeva</t>
  </si>
  <si>
    <t>1396593813</t>
  </si>
  <si>
    <t>SVORKA ZKUŠEBNÍ</t>
  </si>
  <si>
    <t>1314890364</t>
  </si>
  <si>
    <t>D9</t>
  </si>
  <si>
    <t>Hodinové zúčtovací sazby</t>
  </si>
  <si>
    <t>Demontáž stávající instalace vč. likvidace matriálu</t>
  </si>
  <si>
    <t>hod</t>
  </si>
  <si>
    <t>-1403505525</t>
  </si>
  <si>
    <t>Montážní práce-ztížené podmínky</t>
  </si>
  <si>
    <t>-1235163007</t>
  </si>
  <si>
    <t>Pomocné práce,kompletace</t>
  </si>
  <si>
    <t>1303530284</t>
  </si>
  <si>
    <t>1542809429</t>
  </si>
  <si>
    <t>Převzetí pracoviště</t>
  </si>
  <si>
    <t>-1633646396</t>
  </si>
  <si>
    <t>Spolupráce s investorem</t>
  </si>
  <si>
    <t>1957648809</t>
  </si>
  <si>
    <t>Úprava stávajícího hromosvodu, napojení na stávající svody</t>
  </si>
  <si>
    <t>-1211145333</t>
  </si>
  <si>
    <t>Výchozí revize s vypracováním revizní zprávy</t>
  </si>
  <si>
    <t>-9167224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</si>
  <si>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</si>
  <si>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</si>
  <si>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</si>
  <si>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</si>
  <si>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</si>
  <si>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</si>
  <si>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</si>
  <si>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</si>
  <si>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</si>
  <si>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</si>
  <si>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</si>
  <si>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011002000a</t>
  </si>
  <si>
    <t>Průzkumné práce - biologický průzkum</t>
  </si>
  <si>
    <t>…</t>
  </si>
  <si>
    <t>1024</t>
  </si>
  <si>
    <t>1272518485</t>
  </si>
  <si>
    <t>011514000</t>
  </si>
  <si>
    <t>Stavebně-technický průzkum</t>
  </si>
  <si>
    <t>CS ÚRS 2022 02</t>
  </si>
  <si>
    <t>-453688576</t>
  </si>
  <si>
    <t>https://podminky.urs.cz/item/CS_URS_2022_02/011514000</t>
  </si>
  <si>
    <t>012203000</t>
  </si>
  <si>
    <t>Zeměměřičské práce před výstavbou</t>
  </si>
  <si>
    <t>724220425</t>
  </si>
  <si>
    <t>https://podminky.urs.cz/item/CS_URS_2022_02/012203000</t>
  </si>
  <si>
    <t>013254000</t>
  </si>
  <si>
    <t>Dokumentace skutečného provedení stavby</t>
  </si>
  <si>
    <t>414607480</t>
  </si>
  <si>
    <t>https://podminky.urs.cz/item/CS_URS_2022_02/013254000</t>
  </si>
  <si>
    <t>VRN2</t>
  </si>
  <si>
    <t>Příprava staveniště</t>
  </si>
  <si>
    <t>021103000</t>
  </si>
  <si>
    <t>Zabezpečení přírodních hodnot na místě</t>
  </si>
  <si>
    <t>1597831541</t>
  </si>
  <si>
    <t>https://podminky.urs.cz/item/CS_URS_2022_02/021103000</t>
  </si>
  <si>
    <t>VRN3</t>
  </si>
  <si>
    <t>Zařízení staveniště</t>
  </si>
  <si>
    <t>031002000</t>
  </si>
  <si>
    <t>Související (přípravné) práce pro zařízení staveniště</t>
  </si>
  <si>
    <t>-309502900</t>
  </si>
  <si>
    <t>https://podminky.urs.cz/item/CS_URS_2024_02/031002000</t>
  </si>
  <si>
    <t>Poznámka k položce:_x000d_
odstrojení trolejbusového vedení – demontáž, odvoz a uskladnění, dovoz a opětovnou montáž trolejového vedení</t>
  </si>
  <si>
    <t>031103000</t>
  </si>
  <si>
    <t>Projektové práce pro zařízení staveniště</t>
  </si>
  <si>
    <t>1370447657</t>
  </si>
  <si>
    <t>https://podminky.urs.cz/item/CS_URS_2024_02/031103000</t>
  </si>
  <si>
    <t>Poznámka k položce:_x000d_
- zpracování návrhu založení věžového jeřábu_x000d_
- zpracování návrhu založení stavebního výtahu</t>
  </si>
  <si>
    <t>031303000</t>
  </si>
  <si>
    <t>Náklady na zábor</t>
  </si>
  <si>
    <t>2109393793</t>
  </si>
  <si>
    <t>https://podminky.urs.cz/item/CS_URS_2024_02/031303000</t>
  </si>
  <si>
    <t>Poznámka k položce:_x000d_
- zábor veřejného prostranství z ulice údolní pro provoz stavebního výtahu a zásobování stavby v nutném rozsahu_x000d_
- zábor veřejných komunikací pro dopravu materiáu na stavbu a pro demontáž a zpětnou montáž fasádních a střešních prvků</t>
  </si>
  <si>
    <t>032103000</t>
  </si>
  <si>
    <t>Náklady na stavební buňky, úpravu stávajících objektů</t>
  </si>
  <si>
    <t>1355462778</t>
  </si>
  <si>
    <t>https://podminky.urs.cz/item/CS_URS_2022_02/032103000</t>
  </si>
  <si>
    <t>032403000</t>
  </si>
  <si>
    <t>Provizorní komunikace</t>
  </si>
  <si>
    <t>-629808408</t>
  </si>
  <si>
    <t>https://podminky.urs.cz/item/CS_URS_2022_02/032403000</t>
  </si>
  <si>
    <t>032503000</t>
  </si>
  <si>
    <t>Skládky na staveništi</t>
  </si>
  <si>
    <t>1579178609</t>
  </si>
  <si>
    <t>https://podminky.urs.cz/item/CS_URS_2022_02/032503000</t>
  </si>
  <si>
    <t>032803000</t>
  </si>
  <si>
    <t>Ostatní vybavení staveniště</t>
  </si>
  <si>
    <t>1438134538</t>
  </si>
  <si>
    <t>https://podminky.urs.cz/item/CS_URS_2024_02/032803000</t>
  </si>
  <si>
    <t>Poznámka k položce:_x000d_
- dovoz a odvoz jeřábu, složení/naložení jeřábu z dopravního prostředku, - montáž a demontáž jeřábu, pronájem jeřábu (vč. obsluhy) - předpokládaná doba umístění jeřábu ve dvoře je cca 12 měsíců_x000d_
dovoz a odvoz stavebního výtahu, složení/naložení z dopravního prostředku, - montáž a demontáž, pronájem (vč. případné obsluhy) - předpokládaná doba umístění stavebního výtahu z ulice Údolní je cca 12 měsíců</t>
  </si>
  <si>
    <t>032903000</t>
  </si>
  <si>
    <t>Náklady na provoz a údržbu vybavení staveniště</t>
  </si>
  <si>
    <t>1463422085</t>
  </si>
  <si>
    <t>https://podminky.urs.cz/item/CS_URS_2022_02/032903000</t>
  </si>
  <si>
    <t>034103000</t>
  </si>
  <si>
    <t>Oplocení staveniště</t>
  </si>
  <si>
    <t>1839963653</t>
  </si>
  <si>
    <t>https://podminky.urs.cz/item/CS_URS_2022_02/034103000</t>
  </si>
  <si>
    <t>034403000</t>
  </si>
  <si>
    <t>Osvětlení staveniště</t>
  </si>
  <si>
    <t>-97134895</t>
  </si>
  <si>
    <t>https://podminky.urs.cz/item/CS_URS_2022_02/034403000</t>
  </si>
  <si>
    <t>034503000</t>
  </si>
  <si>
    <t>Informační tabule na staveništi</t>
  </si>
  <si>
    <t>-391618629</t>
  </si>
  <si>
    <t>https://podminky.urs.cz/item/CS_URS_2022_02/034503000</t>
  </si>
  <si>
    <t>034603000</t>
  </si>
  <si>
    <t>Alarm</t>
  </si>
  <si>
    <t>-1379654381</t>
  </si>
  <si>
    <t>https://podminky.urs.cz/item/CS_URS_2022_02/034603000</t>
  </si>
  <si>
    <t>039103000</t>
  </si>
  <si>
    <t>Rozebrání, bourání a odvoz zařízení staveniště</t>
  </si>
  <si>
    <t>1105192203</t>
  </si>
  <si>
    <t>https://podminky.urs.cz/item/CS_URS_2022_02/039103000</t>
  </si>
  <si>
    <t>039203000</t>
  </si>
  <si>
    <t>Úprava terénu po zrušení zařízení staveniště</t>
  </si>
  <si>
    <t>392502636</t>
  </si>
  <si>
    <t>https://podminky.urs.cz/item/CS_URS_2022_02/039203000</t>
  </si>
  <si>
    <t>VRN4</t>
  </si>
  <si>
    <t>Inženýrská činnost</t>
  </si>
  <si>
    <t>040001000</t>
  </si>
  <si>
    <t>-994633782</t>
  </si>
  <si>
    <t>https://podminky.urs.cz/item/CS_URS_2022_02/040001000</t>
  </si>
  <si>
    <t>041403000</t>
  </si>
  <si>
    <t>Bezpečnost a ochrana zdraví při práci na staveništi</t>
  </si>
  <si>
    <t>-1195112061</t>
  </si>
  <si>
    <t>https://podminky.urs.cz/item/CS_URS_2022_02/041403000</t>
  </si>
  <si>
    <t>045303000</t>
  </si>
  <si>
    <t>Koordinační činnost</t>
  </si>
  <si>
    <t>-1047650302</t>
  </si>
  <si>
    <t>https://podminky.urs.cz/item/CS_URS_2022_02/045303000</t>
  </si>
  <si>
    <t>VRN7</t>
  </si>
  <si>
    <t>Provozní vlivy</t>
  </si>
  <si>
    <t>071103000</t>
  </si>
  <si>
    <t>Provoz investora</t>
  </si>
  <si>
    <t>1668696832</t>
  </si>
  <si>
    <t>https://podminky.urs.cz/item/CS_URS_2022_02/071103000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</si>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</sst>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png" /><Relationship Id="rId2" Type="http://schemas.openxmlformats.org/officeDocument/2006/relationships/image" Target="../media/image17.png" /><Relationship Id="rId3" Type="http://schemas.openxmlformats.org/officeDocument/2006/relationships/image" Target="../media/image18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125095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57150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144145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144145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88</xdr:row>
      <xdr:rowOff>0</xdr:rowOff>
    </xdr:from>
    <xdr:to>
      <xdr:col>9</xdr:col>
      <xdr:colOff>1215390</xdr:colOff>
      <xdr:row>90</xdr:row>
      <xdr:rowOff>144145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144145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48</xdr:row>
      <xdr:rowOff>0</xdr:rowOff>
    </xdr:from>
    <xdr:to>
      <xdr:col>9</xdr:col>
      <xdr:colOff>1215390</xdr:colOff>
      <xdr:row>50</xdr:row>
      <xdr:rowOff>144145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75</xdr:row>
      <xdr:rowOff>0</xdr:rowOff>
    </xdr:from>
    <xdr:to>
      <xdr:col>9</xdr:col>
      <xdr:colOff>1215390</xdr:colOff>
      <xdr:row>77</xdr:row>
      <xdr:rowOff>144145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144145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144145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79</xdr:row>
      <xdr:rowOff>0</xdr:rowOff>
    </xdr:from>
    <xdr:to>
      <xdr:col>9</xdr:col>
      <xdr:colOff>1215390</xdr:colOff>
      <xdr:row>81</xdr:row>
      <xdr:rowOff>144145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144145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144145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144145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275313811" TargetMode="External" /><Relationship Id="rId2" Type="http://schemas.openxmlformats.org/officeDocument/2006/relationships/hyperlink" Target="https://podminky.urs.cz/item/CS_URS_2024_02/275351121" TargetMode="External" /><Relationship Id="rId3" Type="http://schemas.openxmlformats.org/officeDocument/2006/relationships/hyperlink" Target="https://podminky.urs.cz/item/CS_URS_2024_02/275351122" TargetMode="External" /><Relationship Id="rId4" Type="http://schemas.openxmlformats.org/officeDocument/2006/relationships/hyperlink" Target="https://podminky.urs.cz/item/CS_URS_2024_02/311231116" TargetMode="External" /><Relationship Id="rId5" Type="http://schemas.openxmlformats.org/officeDocument/2006/relationships/hyperlink" Target="https://podminky.urs.cz/item/CS_URS_2024_02/310239211" TargetMode="External" /><Relationship Id="rId6" Type="http://schemas.openxmlformats.org/officeDocument/2006/relationships/hyperlink" Target="https://podminky.urs.cz/item/CS_URS_2024_02/317941121" TargetMode="External" /><Relationship Id="rId7" Type="http://schemas.openxmlformats.org/officeDocument/2006/relationships/hyperlink" Target="https://podminky.urs.cz/item/CS_URS_2024_02/317944323" TargetMode="External" /><Relationship Id="rId8" Type="http://schemas.openxmlformats.org/officeDocument/2006/relationships/hyperlink" Target="https://podminky.urs.cz/item/CS_URS_2024_02/346244381" TargetMode="External" /><Relationship Id="rId9" Type="http://schemas.openxmlformats.org/officeDocument/2006/relationships/hyperlink" Target="https://podminky.urs.cz/item/CS_URS_2024_02/411354315" TargetMode="External" /><Relationship Id="rId10" Type="http://schemas.openxmlformats.org/officeDocument/2006/relationships/hyperlink" Target="https://podminky.urs.cz/item/CS_URS_2024_02/411354316" TargetMode="External" /><Relationship Id="rId11" Type="http://schemas.openxmlformats.org/officeDocument/2006/relationships/hyperlink" Target="https://podminky.urs.cz/item/CS_URS_2024_02/411354335" TargetMode="External" /><Relationship Id="rId12" Type="http://schemas.openxmlformats.org/officeDocument/2006/relationships/hyperlink" Target="https://podminky.urs.cz/item/CS_URS_2024_02/411354336" TargetMode="External" /><Relationship Id="rId13" Type="http://schemas.openxmlformats.org/officeDocument/2006/relationships/hyperlink" Target="https://podminky.urs.cz/item/CS_URS_2024_02/413231221" TargetMode="External" /><Relationship Id="rId14" Type="http://schemas.openxmlformats.org/officeDocument/2006/relationships/hyperlink" Target="https://podminky.urs.cz/item/CS_URS_2024_02/611325423" TargetMode="External" /><Relationship Id="rId15" Type="http://schemas.openxmlformats.org/officeDocument/2006/relationships/hyperlink" Target="https://podminky.urs.cz/item/CS_URS_2024_02/612311111" TargetMode="External" /><Relationship Id="rId16" Type="http://schemas.openxmlformats.org/officeDocument/2006/relationships/hyperlink" Target="https://podminky.urs.cz/item/CS_URS_2024_02/612325422" TargetMode="External" /><Relationship Id="rId17" Type="http://schemas.openxmlformats.org/officeDocument/2006/relationships/hyperlink" Target="https://podminky.urs.cz/item/CS_URS_2024_02/613311111" TargetMode="External" /><Relationship Id="rId18" Type="http://schemas.openxmlformats.org/officeDocument/2006/relationships/hyperlink" Target="https://podminky.urs.cz/item/CS_URS_2024_02/619345131" TargetMode="External" /><Relationship Id="rId19" Type="http://schemas.openxmlformats.org/officeDocument/2006/relationships/hyperlink" Target="https://podminky.urs.cz/item/CS_URS_2024_02/621221123" TargetMode="External" /><Relationship Id="rId20" Type="http://schemas.openxmlformats.org/officeDocument/2006/relationships/hyperlink" Target="https://podminky.urs.cz/item/CS_URS_2024_02/623142001" TargetMode="External" /><Relationship Id="rId21" Type="http://schemas.openxmlformats.org/officeDocument/2006/relationships/hyperlink" Target="https://podminky.urs.cz/item/CS_URS_2024_02/623521022" TargetMode="External" /><Relationship Id="rId22" Type="http://schemas.openxmlformats.org/officeDocument/2006/relationships/hyperlink" Target="https://podminky.urs.cz/item/CS_URS_2024_02/642945111" TargetMode="External" /><Relationship Id="rId23" Type="http://schemas.openxmlformats.org/officeDocument/2006/relationships/hyperlink" Target="https://podminky.urs.cz/item/CS_URS_2024_02/943211111" TargetMode="External" /><Relationship Id="rId24" Type="http://schemas.openxmlformats.org/officeDocument/2006/relationships/hyperlink" Target="https://podminky.urs.cz/item/CS_URS_2024_02/943211211" TargetMode="External" /><Relationship Id="rId25" Type="http://schemas.openxmlformats.org/officeDocument/2006/relationships/hyperlink" Target="https://podminky.urs.cz/item/CS_URS_2024_02/943211811" TargetMode="External" /><Relationship Id="rId26" Type="http://schemas.openxmlformats.org/officeDocument/2006/relationships/hyperlink" Target="https://podminky.urs.cz/item/CS_URS_2024_02/949101112" TargetMode="External" /><Relationship Id="rId27" Type="http://schemas.openxmlformats.org/officeDocument/2006/relationships/hyperlink" Target="https://podminky.urs.cz/item/CS_URS_2024_02/952901114" TargetMode="External" /><Relationship Id="rId28" Type="http://schemas.openxmlformats.org/officeDocument/2006/relationships/hyperlink" Target="https://podminky.urs.cz/item/CS_URS_2024_02/962032641" TargetMode="External" /><Relationship Id="rId29" Type="http://schemas.openxmlformats.org/officeDocument/2006/relationships/hyperlink" Target="https://podminky.urs.cz/item/CS_URS_2024_02/964061331" TargetMode="External" /><Relationship Id="rId30" Type="http://schemas.openxmlformats.org/officeDocument/2006/relationships/hyperlink" Target="https://podminky.urs.cz/item/CS_URS_2024_02/965081113" TargetMode="External" /><Relationship Id="rId31" Type="http://schemas.openxmlformats.org/officeDocument/2006/relationships/hyperlink" Target="https://podminky.urs.cz/item/CS_URS_2024_02/965082923" TargetMode="External" /><Relationship Id="rId32" Type="http://schemas.openxmlformats.org/officeDocument/2006/relationships/hyperlink" Target="https://podminky.urs.cz/item/CS_URS_2024_02/968072455" TargetMode="External" /><Relationship Id="rId33" Type="http://schemas.openxmlformats.org/officeDocument/2006/relationships/hyperlink" Target="https://podminky.urs.cz/item/CS_URS_2024_02/971033541" TargetMode="External" /><Relationship Id="rId34" Type="http://schemas.openxmlformats.org/officeDocument/2006/relationships/hyperlink" Target="https://podminky.urs.cz/item/CS_URS_2024_02/971033641" TargetMode="External" /><Relationship Id="rId35" Type="http://schemas.openxmlformats.org/officeDocument/2006/relationships/hyperlink" Target="https://podminky.urs.cz/item/CS_URS_2024_02/973031325" TargetMode="External" /><Relationship Id="rId36" Type="http://schemas.openxmlformats.org/officeDocument/2006/relationships/hyperlink" Target="https://podminky.urs.cz/item/CS_URS_2024_02/978012161" TargetMode="External" /><Relationship Id="rId37" Type="http://schemas.openxmlformats.org/officeDocument/2006/relationships/hyperlink" Target="https://podminky.urs.cz/item/CS_URS_2024_02/978013141" TargetMode="External" /><Relationship Id="rId38" Type="http://schemas.openxmlformats.org/officeDocument/2006/relationships/hyperlink" Target="https://podminky.urs.cz/item/CS_URS_2024_02/978013191" TargetMode="External" /><Relationship Id="rId39" Type="http://schemas.openxmlformats.org/officeDocument/2006/relationships/hyperlink" Target="https://podminky.urs.cz/item/CS_URS_2024_02/997013011" TargetMode="External" /><Relationship Id="rId40" Type="http://schemas.openxmlformats.org/officeDocument/2006/relationships/hyperlink" Target="https://podminky.urs.cz/item/CS_URS_2024_02/997013215" TargetMode="External" /><Relationship Id="rId41" Type="http://schemas.openxmlformats.org/officeDocument/2006/relationships/hyperlink" Target="https://podminky.urs.cz/item/CS_URS_2024_02/997013312" TargetMode="External" /><Relationship Id="rId42" Type="http://schemas.openxmlformats.org/officeDocument/2006/relationships/hyperlink" Target="https://podminky.urs.cz/item/CS_URS_2024_02/997013322" TargetMode="External" /><Relationship Id="rId43" Type="http://schemas.openxmlformats.org/officeDocument/2006/relationships/hyperlink" Target="https://podminky.urs.cz/item/CS_URS_2024_02/997013501" TargetMode="External" /><Relationship Id="rId44" Type="http://schemas.openxmlformats.org/officeDocument/2006/relationships/hyperlink" Target="https://podminky.urs.cz/item/CS_URS_2024_02/997013509" TargetMode="External" /><Relationship Id="rId45" Type="http://schemas.openxmlformats.org/officeDocument/2006/relationships/hyperlink" Target="https://podminky.urs.cz/item/CS_URS_2024_02/997013871" TargetMode="External" /><Relationship Id="rId46" Type="http://schemas.openxmlformats.org/officeDocument/2006/relationships/hyperlink" Target="https://podminky.urs.cz/item/CS_URS_2024_02/998011010" TargetMode="External" /><Relationship Id="rId47" Type="http://schemas.openxmlformats.org/officeDocument/2006/relationships/hyperlink" Target="https://podminky.urs.cz/item/CS_URS_2024_02/713121121" TargetMode="External" /><Relationship Id="rId48" Type="http://schemas.openxmlformats.org/officeDocument/2006/relationships/hyperlink" Target="https://podminky.urs.cz/item/CS_URS_2024_02/713151111" TargetMode="External" /><Relationship Id="rId49" Type="http://schemas.openxmlformats.org/officeDocument/2006/relationships/hyperlink" Target="https://podminky.urs.cz/item/CS_URS_2024_02/713191133" TargetMode="External" /><Relationship Id="rId50" Type="http://schemas.openxmlformats.org/officeDocument/2006/relationships/hyperlink" Target="https://podminky.urs.cz/item/CS_URS_2024_02/998713203" TargetMode="External" /><Relationship Id="rId51" Type="http://schemas.openxmlformats.org/officeDocument/2006/relationships/hyperlink" Target="https://podminky.urs.cz/item/CS_URS_2024_02/721173402" TargetMode="External" /><Relationship Id="rId52" Type="http://schemas.openxmlformats.org/officeDocument/2006/relationships/hyperlink" Target="https://podminky.urs.cz/item/CS_URS_2024_02/721173403" TargetMode="External" /><Relationship Id="rId53" Type="http://schemas.openxmlformats.org/officeDocument/2006/relationships/hyperlink" Target="https://podminky.urs.cz/item/CS_URS_2024_02/721273153" TargetMode="External" /><Relationship Id="rId54" Type="http://schemas.openxmlformats.org/officeDocument/2006/relationships/hyperlink" Target="https://podminky.urs.cz/item/CS_URS_2024_02/721290112" TargetMode="External" /><Relationship Id="rId55" Type="http://schemas.openxmlformats.org/officeDocument/2006/relationships/hyperlink" Target="https://podminky.urs.cz/item/CS_URS_2024_02/998721203" TargetMode="External" /><Relationship Id="rId56" Type="http://schemas.openxmlformats.org/officeDocument/2006/relationships/hyperlink" Target="https://podminky.urs.cz/item/CS_URS_2024_02/762114110" TargetMode="External" /><Relationship Id="rId57" Type="http://schemas.openxmlformats.org/officeDocument/2006/relationships/hyperlink" Target="https://podminky.urs.cz/item/CS_URS_2024_02/762124110" TargetMode="External" /><Relationship Id="rId58" Type="http://schemas.openxmlformats.org/officeDocument/2006/relationships/hyperlink" Target="https://podminky.urs.cz/item/CS_URS_2024_02/762131124" TargetMode="External" /><Relationship Id="rId59" Type="http://schemas.openxmlformats.org/officeDocument/2006/relationships/hyperlink" Target="https://podminky.urs.cz/item/CS_URS_2024_02/762311004" TargetMode="External" /><Relationship Id="rId60" Type="http://schemas.openxmlformats.org/officeDocument/2006/relationships/hyperlink" Target="https://podminky.urs.cz/item/CS_URS_2024_02/762331921" TargetMode="External" /><Relationship Id="rId61" Type="http://schemas.openxmlformats.org/officeDocument/2006/relationships/hyperlink" Target="https://podminky.urs.cz/item/CS_URS_2024_02/762331922" TargetMode="External" /><Relationship Id="rId62" Type="http://schemas.openxmlformats.org/officeDocument/2006/relationships/hyperlink" Target="https://podminky.urs.cz/item/CS_URS_2024_02/762331923" TargetMode="External" /><Relationship Id="rId63" Type="http://schemas.openxmlformats.org/officeDocument/2006/relationships/hyperlink" Target="https://podminky.urs.cz/item/CS_URS_2024_02/762331924" TargetMode="External" /><Relationship Id="rId64" Type="http://schemas.openxmlformats.org/officeDocument/2006/relationships/hyperlink" Target="https://podminky.urs.cz/item/CS_URS_2024_02/762331932" TargetMode="External" /><Relationship Id="rId65" Type="http://schemas.openxmlformats.org/officeDocument/2006/relationships/hyperlink" Target="https://podminky.urs.cz/item/CS_URS_2024_02/762331933" TargetMode="External" /><Relationship Id="rId66" Type="http://schemas.openxmlformats.org/officeDocument/2006/relationships/hyperlink" Target="https://podminky.urs.cz/item/CS_URS_2024_02/762331941" TargetMode="External" /><Relationship Id="rId67" Type="http://schemas.openxmlformats.org/officeDocument/2006/relationships/hyperlink" Target="https://podminky.urs.cz/item/CS_URS_2024_02/762331942" TargetMode="External" /><Relationship Id="rId68" Type="http://schemas.openxmlformats.org/officeDocument/2006/relationships/hyperlink" Target="https://podminky.urs.cz/item/CS_URS_2024_02/762331943" TargetMode="External" /><Relationship Id="rId69" Type="http://schemas.openxmlformats.org/officeDocument/2006/relationships/hyperlink" Target="https://podminky.urs.cz/item/CS_URS_2024_02/762331944" TargetMode="External" /><Relationship Id="rId70" Type="http://schemas.openxmlformats.org/officeDocument/2006/relationships/hyperlink" Target="https://podminky.urs.cz/item/CS_URS_2024_02/762332921" TargetMode="External" /><Relationship Id="rId71" Type="http://schemas.openxmlformats.org/officeDocument/2006/relationships/hyperlink" Target="https://podminky.urs.cz/item/CS_URS_2024_02/762332922" TargetMode="External" /><Relationship Id="rId72" Type="http://schemas.openxmlformats.org/officeDocument/2006/relationships/hyperlink" Target="https://podminky.urs.cz/item/CS_URS_2024_02/762332923" TargetMode="External" /><Relationship Id="rId73" Type="http://schemas.openxmlformats.org/officeDocument/2006/relationships/hyperlink" Target="https://podminky.urs.cz/item/CS_URS_2024_02/762332924" TargetMode="External" /><Relationship Id="rId74" Type="http://schemas.openxmlformats.org/officeDocument/2006/relationships/hyperlink" Target="https://podminky.urs.cz/item/CS_URS_2024_02/762341210" TargetMode="External" /><Relationship Id="rId75" Type="http://schemas.openxmlformats.org/officeDocument/2006/relationships/hyperlink" Target="https://podminky.urs.cz/item/CS_URS_2024_02/762341811" TargetMode="External" /><Relationship Id="rId76" Type="http://schemas.openxmlformats.org/officeDocument/2006/relationships/hyperlink" Target="https://podminky.urs.cz/item/CS_URS_2024_02/762342214" TargetMode="External" /><Relationship Id="rId77" Type="http://schemas.openxmlformats.org/officeDocument/2006/relationships/hyperlink" Target="https://podminky.urs.cz/item/CS_URS_2024_02/762342812" TargetMode="External" /><Relationship Id="rId78" Type="http://schemas.openxmlformats.org/officeDocument/2006/relationships/hyperlink" Target="https://podminky.urs.cz/item/CS_URS_2024_02/762381014" TargetMode="External" /><Relationship Id="rId79" Type="http://schemas.openxmlformats.org/officeDocument/2006/relationships/hyperlink" Target="https://podminky.urs.cz/item/CS_URS_2024_02/762382014" TargetMode="External" /><Relationship Id="rId80" Type="http://schemas.openxmlformats.org/officeDocument/2006/relationships/hyperlink" Target="https://podminky.urs.cz/item/CS_URS_2024_02/762395000" TargetMode="External" /><Relationship Id="rId81" Type="http://schemas.openxmlformats.org/officeDocument/2006/relationships/hyperlink" Target="https://podminky.urs.cz/item/CS_URS_2024_02/762511294" TargetMode="External" /><Relationship Id="rId82" Type="http://schemas.openxmlformats.org/officeDocument/2006/relationships/hyperlink" Target="https://podminky.urs.cz/item/CS_URS_2024_02/762521812" TargetMode="External" /><Relationship Id="rId83" Type="http://schemas.openxmlformats.org/officeDocument/2006/relationships/hyperlink" Target="https://podminky.urs.cz/item/CS_URS_2024_02/762812140" TargetMode="External" /><Relationship Id="rId84" Type="http://schemas.openxmlformats.org/officeDocument/2006/relationships/hyperlink" Target="https://podminky.urs.cz/item/CS_URS_2024_02/762895000" TargetMode="External" /><Relationship Id="rId85" Type="http://schemas.openxmlformats.org/officeDocument/2006/relationships/hyperlink" Target="https://podminky.urs.cz/item/CS_URS_2024_02/998762204" TargetMode="External" /><Relationship Id="rId86" Type="http://schemas.openxmlformats.org/officeDocument/2006/relationships/hyperlink" Target="https://podminky.urs.cz/item/CS_URS_2024_02/763131443" TargetMode="External" /><Relationship Id="rId87" Type="http://schemas.openxmlformats.org/officeDocument/2006/relationships/hyperlink" Target="https://podminky.urs.cz/item/CS_URS_2024_02/998763202" TargetMode="External" /><Relationship Id="rId88" Type="http://schemas.openxmlformats.org/officeDocument/2006/relationships/hyperlink" Target="https://podminky.urs.cz/item/CS_URS_2024_02/764001843" TargetMode="External" /><Relationship Id="rId89" Type="http://schemas.openxmlformats.org/officeDocument/2006/relationships/hyperlink" Target="https://podminky.urs.cz/item/CS_URS_2024_02/764001851" TargetMode="External" /><Relationship Id="rId90" Type="http://schemas.openxmlformats.org/officeDocument/2006/relationships/hyperlink" Target="https://podminky.urs.cz/item/CS_URS_2024_02/764001871" TargetMode="External" /><Relationship Id="rId91" Type="http://schemas.openxmlformats.org/officeDocument/2006/relationships/hyperlink" Target="https://podminky.urs.cz/item/CS_URS_2024_02/764001891" TargetMode="External" /><Relationship Id="rId92" Type="http://schemas.openxmlformats.org/officeDocument/2006/relationships/hyperlink" Target="https://podminky.urs.cz/item/CS_URS_2024_02/764002821" TargetMode="External" /><Relationship Id="rId93" Type="http://schemas.openxmlformats.org/officeDocument/2006/relationships/hyperlink" Target="https://podminky.urs.cz/item/CS_URS_2024_02/764002831" TargetMode="External" /><Relationship Id="rId94" Type="http://schemas.openxmlformats.org/officeDocument/2006/relationships/hyperlink" Target="https://podminky.urs.cz/item/CS_URS_2024_02/764002841" TargetMode="External" /><Relationship Id="rId95" Type="http://schemas.openxmlformats.org/officeDocument/2006/relationships/hyperlink" Target="https://podminky.urs.cz/item/CS_URS_2024_02/764002871" TargetMode="External" /><Relationship Id="rId96" Type="http://schemas.openxmlformats.org/officeDocument/2006/relationships/hyperlink" Target="https://podminky.urs.cz/item/CS_URS_2024_02/764002881" TargetMode="External" /><Relationship Id="rId97" Type="http://schemas.openxmlformats.org/officeDocument/2006/relationships/hyperlink" Target="https://podminky.urs.cz/item/CS_URS_2024_02/764004801" TargetMode="External" /><Relationship Id="rId98" Type="http://schemas.openxmlformats.org/officeDocument/2006/relationships/hyperlink" Target="https://podminky.urs.cz/item/CS_URS_2024_02/764004821" TargetMode="External" /><Relationship Id="rId99" Type="http://schemas.openxmlformats.org/officeDocument/2006/relationships/hyperlink" Target="https://podminky.urs.cz/item/CS_URS_2024_02/764121453" TargetMode="External" /><Relationship Id="rId100" Type="http://schemas.openxmlformats.org/officeDocument/2006/relationships/hyperlink" Target="https://podminky.urs.cz/item/CS_URS_2024_02/764223458" TargetMode="External" /><Relationship Id="rId101" Type="http://schemas.openxmlformats.org/officeDocument/2006/relationships/hyperlink" Target="https://podminky.urs.cz/item/CS_URS_2024_02/764241406" TargetMode="External" /><Relationship Id="rId102" Type="http://schemas.openxmlformats.org/officeDocument/2006/relationships/hyperlink" Target="https://podminky.urs.cz/item/CS_URS_2024_02/764241436" TargetMode="External" /><Relationship Id="rId103" Type="http://schemas.openxmlformats.org/officeDocument/2006/relationships/hyperlink" Target="https://podminky.urs.cz/item/CS_URS_2024_02/764241466" TargetMode="External" /><Relationship Id="rId104" Type="http://schemas.openxmlformats.org/officeDocument/2006/relationships/hyperlink" Target="https://podminky.urs.cz/item/CS_URS_2024_02/764242333" TargetMode="External" /><Relationship Id="rId105" Type="http://schemas.openxmlformats.org/officeDocument/2006/relationships/hyperlink" Target="https://podminky.urs.cz/item/CS_URS_2024_02/764242401" TargetMode="External" /><Relationship Id="rId106" Type="http://schemas.openxmlformats.org/officeDocument/2006/relationships/hyperlink" Target="https://podminky.urs.cz/item/CS_URS_2024_02/764242433" TargetMode="External" /><Relationship Id="rId107" Type="http://schemas.openxmlformats.org/officeDocument/2006/relationships/hyperlink" Target="https://podminky.urs.cz/item/CS_URS_2024_02/764245406" TargetMode="External" /><Relationship Id="rId108" Type="http://schemas.openxmlformats.org/officeDocument/2006/relationships/hyperlink" Target="https://podminky.urs.cz/item/CS_URS_2024_02/764245411" TargetMode="External" /><Relationship Id="rId109" Type="http://schemas.openxmlformats.org/officeDocument/2006/relationships/hyperlink" Target="https://podminky.urs.cz/item/CS_URS_2024_02/764245446" TargetMode="External" /><Relationship Id="rId110" Type="http://schemas.openxmlformats.org/officeDocument/2006/relationships/hyperlink" Target="https://podminky.urs.cz/item/CS_URS_2024_02/764248311" TargetMode="External" /><Relationship Id="rId111" Type="http://schemas.openxmlformats.org/officeDocument/2006/relationships/hyperlink" Target="https://podminky.urs.cz/item/CS_URS_2024_02/764248347" TargetMode="External" /><Relationship Id="rId112" Type="http://schemas.openxmlformats.org/officeDocument/2006/relationships/hyperlink" Target="https://podminky.urs.cz/item/CS_URS_2024_02/764325421" TargetMode="External" /><Relationship Id="rId113" Type="http://schemas.openxmlformats.org/officeDocument/2006/relationships/hyperlink" Target="https://podminky.urs.cz/item/CS_URS_2024_02/764325424" TargetMode="External" /><Relationship Id="rId114" Type="http://schemas.openxmlformats.org/officeDocument/2006/relationships/hyperlink" Target="https://podminky.urs.cz/item/CS_URS_2024_02/764341414" TargetMode="External" /><Relationship Id="rId115" Type="http://schemas.openxmlformats.org/officeDocument/2006/relationships/hyperlink" Target="https://podminky.urs.cz/item/CS_URS_2024_02/764342416" TargetMode="External" /><Relationship Id="rId116" Type="http://schemas.openxmlformats.org/officeDocument/2006/relationships/hyperlink" Target="https://podminky.urs.cz/item/CS_URS_2024_02/764541407" TargetMode="External" /><Relationship Id="rId117" Type="http://schemas.openxmlformats.org/officeDocument/2006/relationships/hyperlink" Target="https://podminky.urs.cz/item/CS_URS_2024_02/764543407" TargetMode="External" /><Relationship Id="rId118" Type="http://schemas.openxmlformats.org/officeDocument/2006/relationships/hyperlink" Target="https://podminky.urs.cz/item/CS_URS_2024_02/764548425" TargetMode="External" /><Relationship Id="rId119" Type="http://schemas.openxmlformats.org/officeDocument/2006/relationships/hyperlink" Target="https://podminky.urs.cz/item/CS_URS_2024_02/764548432" TargetMode="External" /><Relationship Id="rId120" Type="http://schemas.openxmlformats.org/officeDocument/2006/relationships/hyperlink" Target="https://podminky.urs.cz/item/CS_URS_2024_02/998764204" TargetMode="External" /><Relationship Id="rId121" Type="http://schemas.openxmlformats.org/officeDocument/2006/relationships/hyperlink" Target="https://podminky.urs.cz/item/CS_URS_2024_02/765111807" TargetMode="External" /><Relationship Id="rId122" Type="http://schemas.openxmlformats.org/officeDocument/2006/relationships/hyperlink" Target="https://podminky.urs.cz/item/CS_URS_2024_02/765191011" TargetMode="External" /><Relationship Id="rId123" Type="http://schemas.openxmlformats.org/officeDocument/2006/relationships/hyperlink" Target="https://podminky.urs.cz/item/CS_URS_2024_02/765191011" TargetMode="External" /><Relationship Id="rId124" Type="http://schemas.openxmlformats.org/officeDocument/2006/relationships/hyperlink" Target="https://podminky.urs.cz/item/CS_URS_2024_02/765211829" TargetMode="External" /><Relationship Id="rId125" Type="http://schemas.openxmlformats.org/officeDocument/2006/relationships/hyperlink" Target="https://podminky.urs.cz/item/CS_URS_2024_02/998765203" TargetMode="External" /><Relationship Id="rId126" Type="http://schemas.openxmlformats.org/officeDocument/2006/relationships/hyperlink" Target="https://podminky.urs.cz/item/CS_URS_2024_02/766660022" TargetMode="External" /><Relationship Id="rId127" Type="http://schemas.openxmlformats.org/officeDocument/2006/relationships/hyperlink" Target="https://podminky.urs.cz/item/CS_URS_2024_02/766660717" TargetMode="External" /><Relationship Id="rId128" Type="http://schemas.openxmlformats.org/officeDocument/2006/relationships/hyperlink" Target="https://podminky.urs.cz/item/CS_URS_2024_02/766660729" TargetMode="External" /><Relationship Id="rId129" Type="http://schemas.openxmlformats.org/officeDocument/2006/relationships/hyperlink" Target="https://podminky.urs.cz/item/CS_URS_2024_02/998766203" TargetMode="External" /><Relationship Id="rId130" Type="http://schemas.openxmlformats.org/officeDocument/2006/relationships/hyperlink" Target="https://podminky.urs.cz/item/CS_URS_2024_02/767691822" TargetMode="External" /><Relationship Id="rId131" Type="http://schemas.openxmlformats.org/officeDocument/2006/relationships/hyperlink" Target="https://podminky.urs.cz/item/CS_URS_2024_02/767881132" TargetMode="External" /><Relationship Id="rId132" Type="http://schemas.openxmlformats.org/officeDocument/2006/relationships/hyperlink" Target="https://podminky.urs.cz/item/CS_URS_2024_02/998767203" TargetMode="External" /><Relationship Id="rId133" Type="http://schemas.openxmlformats.org/officeDocument/2006/relationships/hyperlink" Target="https://podminky.urs.cz/item/CS_URS_2024_02/783201201" TargetMode="External" /><Relationship Id="rId134" Type="http://schemas.openxmlformats.org/officeDocument/2006/relationships/hyperlink" Target="https://podminky.urs.cz/item/CS_URS_2024_02/783201401" TargetMode="External" /><Relationship Id="rId135" Type="http://schemas.openxmlformats.org/officeDocument/2006/relationships/hyperlink" Target="https://podminky.urs.cz/item/CS_URS_2024_02/783201403" TargetMode="External" /><Relationship Id="rId136" Type="http://schemas.openxmlformats.org/officeDocument/2006/relationships/hyperlink" Target="https://podminky.urs.cz/item/CS_URS_2024_02/783213021" TargetMode="External" /><Relationship Id="rId137" Type="http://schemas.openxmlformats.org/officeDocument/2006/relationships/hyperlink" Target="https://podminky.urs.cz/item/CS_URS_2024_02/783214121" TargetMode="External" /><Relationship Id="rId138" Type="http://schemas.openxmlformats.org/officeDocument/2006/relationships/hyperlink" Target="https://podminky.urs.cz/item/CS_URS_2024_02/783314201" TargetMode="External" /><Relationship Id="rId139" Type="http://schemas.openxmlformats.org/officeDocument/2006/relationships/hyperlink" Target="https://podminky.urs.cz/item/CS_URS_2024_02/783315101" TargetMode="External" /><Relationship Id="rId140" Type="http://schemas.openxmlformats.org/officeDocument/2006/relationships/hyperlink" Target="https://podminky.urs.cz/item/CS_URS_2024_02/783315101" TargetMode="External" /><Relationship Id="rId141" Type="http://schemas.openxmlformats.org/officeDocument/2006/relationships/hyperlink" Target="https://podminky.urs.cz/item/CS_URS_2024_02/783317101" TargetMode="External" /><Relationship Id="rId142" Type="http://schemas.openxmlformats.org/officeDocument/2006/relationships/hyperlink" Target="https://podminky.urs.cz/item/CS_URS_2024_02/783317101" TargetMode="External" /><Relationship Id="rId143" Type="http://schemas.openxmlformats.org/officeDocument/2006/relationships/hyperlink" Target="https://podminky.urs.cz/item/CS_URS_2024_02/784111003" TargetMode="External" /><Relationship Id="rId144" Type="http://schemas.openxmlformats.org/officeDocument/2006/relationships/hyperlink" Target="https://podminky.urs.cz/item/CS_URS_2024_02/784211013" TargetMode="External" /><Relationship Id="rId145" Type="http://schemas.openxmlformats.org/officeDocument/2006/relationships/hyperlink" Target="https://podminky.urs.cz/item/CS_URS_2024_02/784211103" TargetMode="External" /><Relationship Id="rId146" Type="http://schemas.openxmlformats.org/officeDocument/2006/relationships/hyperlink" Target="https://podminky.urs.cz/item/CS_URS_2024_02/784211141" TargetMode="External" /><Relationship Id="rId1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1311112" TargetMode="External" /><Relationship Id="rId2" Type="http://schemas.openxmlformats.org/officeDocument/2006/relationships/hyperlink" Target="https://podminky.urs.cz/item/CS_URS_2024_02/941311212" TargetMode="External" /><Relationship Id="rId3" Type="http://schemas.openxmlformats.org/officeDocument/2006/relationships/hyperlink" Target="https://podminky.urs.cz/item/CS_URS_2024_02/941311332" TargetMode="External" /><Relationship Id="rId4" Type="http://schemas.openxmlformats.org/officeDocument/2006/relationships/hyperlink" Target="https://podminky.urs.cz/item/CS_URS_2024_02/941311812" TargetMode="External" /><Relationship Id="rId5" Type="http://schemas.openxmlformats.org/officeDocument/2006/relationships/hyperlink" Target="https://podminky.urs.cz/item/CS_URS_2024_02/944611111" TargetMode="External" /><Relationship Id="rId6" Type="http://schemas.openxmlformats.org/officeDocument/2006/relationships/hyperlink" Target="https://podminky.urs.cz/item/CS_URS_2024_02/944611111" TargetMode="External" /><Relationship Id="rId7" Type="http://schemas.openxmlformats.org/officeDocument/2006/relationships/hyperlink" Target="https://podminky.urs.cz/item/CS_URS_2024_02/944611211" TargetMode="External" /><Relationship Id="rId8" Type="http://schemas.openxmlformats.org/officeDocument/2006/relationships/hyperlink" Target="https://podminky.urs.cz/item/CS_URS_2024_02/944611211" TargetMode="External" /><Relationship Id="rId9" Type="http://schemas.openxmlformats.org/officeDocument/2006/relationships/hyperlink" Target="https://podminky.urs.cz/item/CS_URS_2024_02/944611811" TargetMode="External" /><Relationship Id="rId10" Type="http://schemas.openxmlformats.org/officeDocument/2006/relationships/hyperlink" Target="https://podminky.urs.cz/item/CS_URS_2024_02/944611811" TargetMode="External" /><Relationship Id="rId11" Type="http://schemas.openxmlformats.org/officeDocument/2006/relationships/hyperlink" Target="https://podminky.urs.cz/item/CS_URS_2024_02/944711112" TargetMode="External" /><Relationship Id="rId12" Type="http://schemas.openxmlformats.org/officeDocument/2006/relationships/hyperlink" Target="https://podminky.urs.cz/item/CS_URS_2024_02/944711113" TargetMode="External" /><Relationship Id="rId13" Type="http://schemas.openxmlformats.org/officeDocument/2006/relationships/hyperlink" Target="https://podminky.urs.cz/item/CS_URS_2024_02/944711212" TargetMode="External" /><Relationship Id="rId14" Type="http://schemas.openxmlformats.org/officeDocument/2006/relationships/hyperlink" Target="https://podminky.urs.cz/item/CS_URS_2024_02/944711213" TargetMode="External" /><Relationship Id="rId15" Type="http://schemas.openxmlformats.org/officeDocument/2006/relationships/hyperlink" Target="https://podminky.urs.cz/item/CS_URS_2024_02/944711812" TargetMode="External" /><Relationship Id="rId16" Type="http://schemas.openxmlformats.org/officeDocument/2006/relationships/hyperlink" Target="https://podminky.urs.cz/item/CS_URS_2024_02/944711813" TargetMode="External" /><Relationship Id="rId17" Type="http://schemas.openxmlformats.org/officeDocument/2006/relationships/hyperlink" Target="https://podminky.urs.cz/item/CS_URS_2024_02/946321131" TargetMode="External" /><Relationship Id="rId18" Type="http://schemas.openxmlformats.org/officeDocument/2006/relationships/hyperlink" Target="https://podminky.urs.cz/item/CS_URS_2024_02/946321231" TargetMode="External" /><Relationship Id="rId19" Type="http://schemas.openxmlformats.org/officeDocument/2006/relationships/hyperlink" Target="https://podminky.urs.cz/item/CS_URS_2024_02/946321831" TargetMode="External" /><Relationship Id="rId20" Type="http://schemas.openxmlformats.org/officeDocument/2006/relationships/hyperlink" Target="https://podminky.urs.cz/item/CS_URS_2024_02/949521111" TargetMode="External" /><Relationship Id="rId21" Type="http://schemas.openxmlformats.org/officeDocument/2006/relationships/hyperlink" Target="https://podminky.urs.cz/item/CS_URS_2024_02/949521211" TargetMode="External" /><Relationship Id="rId22" Type="http://schemas.openxmlformats.org/officeDocument/2006/relationships/hyperlink" Target="https://podminky.urs.cz/item/CS_URS_2024_02/9495218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514000" TargetMode="External" /><Relationship Id="rId2" Type="http://schemas.openxmlformats.org/officeDocument/2006/relationships/hyperlink" Target="https://podminky.urs.cz/item/CS_URS_2022_02/012203000" TargetMode="External" /><Relationship Id="rId3" Type="http://schemas.openxmlformats.org/officeDocument/2006/relationships/hyperlink" Target="https://podminky.urs.cz/item/CS_URS_2022_02/013254000" TargetMode="External" /><Relationship Id="rId4" Type="http://schemas.openxmlformats.org/officeDocument/2006/relationships/hyperlink" Target="https://podminky.urs.cz/item/CS_URS_2022_02/021103000" TargetMode="External" /><Relationship Id="rId5" Type="http://schemas.openxmlformats.org/officeDocument/2006/relationships/hyperlink" Target="https://podminky.urs.cz/item/CS_URS_2024_02/031002000" TargetMode="External" /><Relationship Id="rId6" Type="http://schemas.openxmlformats.org/officeDocument/2006/relationships/hyperlink" Target="https://podminky.urs.cz/item/CS_URS_2024_02/031103000" TargetMode="External" /><Relationship Id="rId7" Type="http://schemas.openxmlformats.org/officeDocument/2006/relationships/hyperlink" Target="https://podminky.urs.cz/item/CS_URS_2024_02/031303000" TargetMode="External" /><Relationship Id="rId8" Type="http://schemas.openxmlformats.org/officeDocument/2006/relationships/hyperlink" Target="https://podminky.urs.cz/item/CS_URS_2022_02/032103000" TargetMode="External" /><Relationship Id="rId9" Type="http://schemas.openxmlformats.org/officeDocument/2006/relationships/hyperlink" Target="https://podminky.urs.cz/item/CS_URS_2022_02/032403000" TargetMode="External" /><Relationship Id="rId10" Type="http://schemas.openxmlformats.org/officeDocument/2006/relationships/hyperlink" Target="https://podminky.urs.cz/item/CS_URS_2022_02/032503000" TargetMode="External" /><Relationship Id="rId11" Type="http://schemas.openxmlformats.org/officeDocument/2006/relationships/hyperlink" Target="https://podminky.urs.cz/item/CS_URS_2024_02/032803000" TargetMode="External" /><Relationship Id="rId12" Type="http://schemas.openxmlformats.org/officeDocument/2006/relationships/hyperlink" Target="https://podminky.urs.cz/item/CS_URS_2022_02/032903000" TargetMode="External" /><Relationship Id="rId13" Type="http://schemas.openxmlformats.org/officeDocument/2006/relationships/hyperlink" Target="https://podminky.urs.cz/item/CS_URS_2022_02/034103000" TargetMode="External" /><Relationship Id="rId14" Type="http://schemas.openxmlformats.org/officeDocument/2006/relationships/hyperlink" Target="https://podminky.urs.cz/item/CS_URS_2022_02/034403000" TargetMode="External" /><Relationship Id="rId15" Type="http://schemas.openxmlformats.org/officeDocument/2006/relationships/hyperlink" Target="https://podminky.urs.cz/item/CS_URS_2022_02/034503000" TargetMode="External" /><Relationship Id="rId16" Type="http://schemas.openxmlformats.org/officeDocument/2006/relationships/hyperlink" Target="https://podminky.urs.cz/item/CS_URS_2022_02/034603000" TargetMode="External" /><Relationship Id="rId17" Type="http://schemas.openxmlformats.org/officeDocument/2006/relationships/hyperlink" Target="https://podminky.urs.cz/item/CS_URS_2022_02/039103000" TargetMode="External" /><Relationship Id="rId18" Type="http://schemas.openxmlformats.org/officeDocument/2006/relationships/hyperlink" Target="https://podminky.urs.cz/item/CS_URS_2022_02/039203000" TargetMode="External" /><Relationship Id="rId19" Type="http://schemas.openxmlformats.org/officeDocument/2006/relationships/hyperlink" Target="https://podminky.urs.cz/item/CS_URS_2022_02/040001000" TargetMode="External" /><Relationship Id="rId20" Type="http://schemas.openxmlformats.org/officeDocument/2006/relationships/hyperlink" Target="https://podminky.urs.cz/item/CS_URS_2022_02/041403000" TargetMode="External" /><Relationship Id="rId21" Type="http://schemas.openxmlformats.org/officeDocument/2006/relationships/hyperlink" Target="https://podminky.urs.cz/item/CS_URS_2022_02/045303000" TargetMode="External" /><Relationship Id="rId22" Type="http://schemas.openxmlformats.org/officeDocument/2006/relationships/hyperlink" Target="https://podminky.urs.cz/item/CS_URS_2022_02/071103000" TargetMode="External" /><Relationship Id="rId2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20189321-4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školského objektu Husova 17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parc. č. 622, k.ú. Město Brno [610003]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8. 12. 2022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Brno, městská část Brno-střed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INTAR, a.s.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ROUND(AS55+AS60,2)</f>
        <v>0</v>
      </c>
      <c r="AT54" s="108">
        <f>ROUND(SUM(AV54:AW54),2)</f>
        <v>0</v>
      </c>
      <c r="AU54" s="109">
        <f>ROUND(AU55+AU60,5)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ROUND(AZ55+AZ60,2)</f>
        <v>0</v>
      </c>
      <c r="BA54" s="108">
        <f>ROUND(BA55+BA60,2)</f>
        <v>0</v>
      </c>
      <c r="BB54" s="108">
        <f>ROUND(BB55+BB60,2)</f>
        <v>0</v>
      </c>
      <c r="BC54" s="108">
        <f>ROUND(BC55+BC60,2)</f>
        <v>0</v>
      </c>
      <c r="BD54" s="110">
        <f>ROUND(BD55+BD60,2)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ROUND(AG56+AG59,2)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ROUND(AS56+AS59,2)</f>
        <v>0</v>
      </c>
      <c r="AT55" s="122">
        <f>ROUND(SUM(AV55:AW55),2)</f>
        <v>0</v>
      </c>
      <c r="AU55" s="123">
        <f>ROUND(AU56+AU59,5)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ROUND(AZ56+AZ59,2)</f>
        <v>0</v>
      </c>
      <c r="BA55" s="122">
        <f>ROUND(BA56+BA59,2)</f>
        <v>0</v>
      </c>
      <c r="BB55" s="122">
        <f>ROUND(BB56+BB59,2)</f>
        <v>0</v>
      </c>
      <c r="BC55" s="122">
        <f>ROUND(BC56+BC59,2)</f>
        <v>0</v>
      </c>
      <c r="BD55" s="124">
        <f>ROUND(BD56+BD59,2)</f>
        <v>0</v>
      </c>
      <c r="BE55" s="7"/>
      <c r="BS55" s="125" t="s">
        <v>73</v>
      </c>
      <c r="BT55" s="125" t="s">
        <v>81</v>
      </c>
      <c r="BU55" s="125" t="s">
        <v>75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4"/>
      <c r="B56" s="65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ROUND(SUM(AG57:AG58),2)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86</v>
      </c>
      <c r="AR56" s="67"/>
      <c r="AS56" s="131">
        <f>ROUND(SUM(AS57:AS58),2)</f>
        <v>0</v>
      </c>
      <c r="AT56" s="132">
        <f>ROUND(SUM(AV56:AW56),2)</f>
        <v>0</v>
      </c>
      <c r="AU56" s="133">
        <f>ROUND(SUM(AU57:AU58),5)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ROUND(SUM(AZ57:AZ58),2)</f>
        <v>0</v>
      </c>
      <c r="BA56" s="132">
        <f>ROUND(SUM(BA57:BA58),2)</f>
        <v>0</v>
      </c>
      <c r="BB56" s="132">
        <f>ROUND(SUM(BB57:BB58),2)</f>
        <v>0</v>
      </c>
      <c r="BC56" s="132">
        <f>ROUND(SUM(BC57:BC58),2)</f>
        <v>0</v>
      </c>
      <c r="BD56" s="134">
        <f>ROUND(SUM(BD57:BD58),2)</f>
        <v>0</v>
      </c>
      <c r="BE56" s="4"/>
      <c r="BS56" s="135" t="s">
        <v>73</v>
      </c>
      <c r="BT56" s="135" t="s">
        <v>83</v>
      </c>
      <c r="BV56" s="135" t="s">
        <v>76</v>
      </c>
      <c r="BW56" s="135" t="s">
        <v>87</v>
      </c>
      <c r="BX56" s="135" t="s">
        <v>82</v>
      </c>
      <c r="CL56" s="135" t="s">
        <v>19</v>
      </c>
    </row>
    <row r="57" s="4" customFormat="1" ht="16.5" customHeight="1">
      <c r="A57" s="136" t="s">
        <v>88</v>
      </c>
      <c r="B57" s="65"/>
      <c r="C57" s="126"/>
      <c r="D57" s="126"/>
      <c r="E57" s="126"/>
      <c r="F57" s="127" t="s">
        <v>84</v>
      </c>
      <c r="G57" s="127"/>
      <c r="H57" s="127"/>
      <c r="I57" s="127"/>
      <c r="J57" s="127"/>
      <c r="K57" s="126"/>
      <c r="L57" s="127" t="s">
        <v>85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'D.1.1 - Architektonicko s...'!J32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'D.1.1 - Architektonicko s...'!P104</f>
        <v>0</v>
      </c>
      <c r="AV57" s="132">
        <f>'D.1.1 - Architektonicko s...'!J35</f>
        <v>0</v>
      </c>
      <c r="AW57" s="132">
        <f>'D.1.1 - Architektonicko s...'!J36</f>
        <v>0</v>
      </c>
      <c r="AX57" s="132">
        <f>'D.1.1 - Architektonicko s...'!J37</f>
        <v>0</v>
      </c>
      <c r="AY57" s="132">
        <f>'D.1.1 - Architektonicko s...'!J38</f>
        <v>0</v>
      </c>
      <c r="AZ57" s="132">
        <f>'D.1.1 - Architektonicko s...'!F35</f>
        <v>0</v>
      </c>
      <c r="BA57" s="132">
        <f>'D.1.1 - Architektonicko s...'!F36</f>
        <v>0</v>
      </c>
      <c r="BB57" s="132">
        <f>'D.1.1 - Architektonicko s...'!F37</f>
        <v>0</v>
      </c>
      <c r="BC57" s="132">
        <f>'D.1.1 - Architektonicko s...'!F38</f>
        <v>0</v>
      </c>
      <c r="BD57" s="134">
        <f>'D.1.1 - Architektonicko s...'!F39</f>
        <v>0</v>
      </c>
      <c r="BE57" s="4"/>
      <c r="BT57" s="135" t="s">
        <v>89</v>
      </c>
      <c r="BU57" s="135" t="s">
        <v>90</v>
      </c>
      <c r="BV57" s="135" t="s">
        <v>76</v>
      </c>
      <c r="BW57" s="135" t="s">
        <v>87</v>
      </c>
      <c r="BX57" s="135" t="s">
        <v>82</v>
      </c>
      <c r="CL57" s="135" t="s">
        <v>19</v>
      </c>
    </row>
    <row r="58" s="4" customFormat="1" ht="16.5" customHeight="1">
      <c r="A58" s="136" t="s">
        <v>88</v>
      </c>
      <c r="B58" s="65"/>
      <c r="C58" s="126"/>
      <c r="D58" s="126"/>
      <c r="E58" s="126"/>
      <c r="F58" s="127" t="s">
        <v>91</v>
      </c>
      <c r="G58" s="127"/>
      <c r="H58" s="127"/>
      <c r="I58" s="127"/>
      <c r="J58" s="127"/>
      <c r="K58" s="126"/>
      <c r="L58" s="127" t="s">
        <v>92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'D.1.1.94 - Fasádní lešení'!J34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86</v>
      </c>
      <c r="AR58" s="67"/>
      <c r="AS58" s="131">
        <v>0</v>
      </c>
      <c r="AT58" s="132">
        <f>ROUND(SUM(AV58:AW58),2)</f>
        <v>0</v>
      </c>
      <c r="AU58" s="133">
        <f>'D.1.1.94 - Fasádní lešení'!P93</f>
        <v>0</v>
      </c>
      <c r="AV58" s="132">
        <f>'D.1.1.94 - Fasádní lešení'!J37</f>
        <v>0</v>
      </c>
      <c r="AW58" s="132">
        <f>'D.1.1.94 - Fasádní lešení'!J38</f>
        <v>0</v>
      </c>
      <c r="AX58" s="132">
        <f>'D.1.1.94 - Fasádní lešení'!J39</f>
        <v>0</v>
      </c>
      <c r="AY58" s="132">
        <f>'D.1.1.94 - Fasádní lešení'!J40</f>
        <v>0</v>
      </c>
      <c r="AZ58" s="132">
        <f>'D.1.1.94 - Fasádní lešení'!F37</f>
        <v>0</v>
      </c>
      <c r="BA58" s="132">
        <f>'D.1.1.94 - Fasádní lešení'!F38</f>
        <v>0</v>
      </c>
      <c r="BB58" s="132">
        <f>'D.1.1.94 - Fasádní lešení'!F39</f>
        <v>0</v>
      </c>
      <c r="BC58" s="132">
        <f>'D.1.1.94 - Fasádní lešení'!F40</f>
        <v>0</v>
      </c>
      <c r="BD58" s="134">
        <f>'D.1.1.94 - Fasádní lešení'!F41</f>
        <v>0</v>
      </c>
      <c r="BE58" s="4"/>
      <c r="BT58" s="135" t="s">
        <v>89</v>
      </c>
      <c r="BV58" s="135" t="s">
        <v>76</v>
      </c>
      <c r="BW58" s="135" t="s">
        <v>93</v>
      </c>
      <c r="BX58" s="135" t="s">
        <v>87</v>
      </c>
      <c r="CL58" s="135" t="s">
        <v>19</v>
      </c>
    </row>
    <row r="59" s="4" customFormat="1" ht="16.5" customHeight="1">
      <c r="A59" s="136" t="s">
        <v>88</v>
      </c>
      <c r="B59" s="65"/>
      <c r="C59" s="126"/>
      <c r="D59" s="126"/>
      <c r="E59" s="127" t="s">
        <v>94</v>
      </c>
      <c r="F59" s="127"/>
      <c r="G59" s="127"/>
      <c r="H59" s="127"/>
      <c r="I59" s="127"/>
      <c r="J59" s="126"/>
      <c r="K59" s="127" t="s">
        <v>95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9">
        <f>'D.1.4e - Silnoproudé elek...'!J32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86</v>
      </c>
      <c r="AR59" s="67"/>
      <c r="AS59" s="131">
        <v>0</v>
      </c>
      <c r="AT59" s="132">
        <f>ROUND(SUM(AV59:AW59),2)</f>
        <v>0</v>
      </c>
      <c r="AU59" s="133">
        <f>'D.1.4e - Silnoproudé elek...'!P95</f>
        <v>0</v>
      </c>
      <c r="AV59" s="132">
        <f>'D.1.4e - Silnoproudé elek...'!J35</f>
        <v>0</v>
      </c>
      <c r="AW59" s="132">
        <f>'D.1.4e - Silnoproudé elek...'!J36</f>
        <v>0</v>
      </c>
      <c r="AX59" s="132">
        <f>'D.1.4e - Silnoproudé elek...'!J37</f>
        <v>0</v>
      </c>
      <c r="AY59" s="132">
        <f>'D.1.4e - Silnoproudé elek...'!J38</f>
        <v>0</v>
      </c>
      <c r="AZ59" s="132">
        <f>'D.1.4e - Silnoproudé elek...'!F35</f>
        <v>0</v>
      </c>
      <c r="BA59" s="132">
        <f>'D.1.4e - Silnoproudé elek...'!F36</f>
        <v>0</v>
      </c>
      <c r="BB59" s="132">
        <f>'D.1.4e - Silnoproudé elek...'!F37</f>
        <v>0</v>
      </c>
      <c r="BC59" s="132">
        <f>'D.1.4e - Silnoproudé elek...'!F38</f>
        <v>0</v>
      </c>
      <c r="BD59" s="134">
        <f>'D.1.4e - Silnoproudé elek...'!F39</f>
        <v>0</v>
      </c>
      <c r="BE59" s="4"/>
      <c r="BT59" s="135" t="s">
        <v>83</v>
      </c>
      <c r="BV59" s="135" t="s">
        <v>76</v>
      </c>
      <c r="BW59" s="135" t="s">
        <v>96</v>
      </c>
      <c r="BX59" s="135" t="s">
        <v>82</v>
      </c>
      <c r="CL59" s="135" t="s">
        <v>19</v>
      </c>
    </row>
    <row r="60" s="7" customFormat="1" ht="16.5" customHeight="1">
      <c r="A60" s="136" t="s">
        <v>88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'VON - Vedlejší a ostatní 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97</v>
      </c>
      <c r="AR60" s="120"/>
      <c r="AS60" s="137">
        <v>0</v>
      </c>
      <c r="AT60" s="138">
        <f>ROUND(SUM(AV60:AW60),2)</f>
        <v>0</v>
      </c>
      <c r="AU60" s="139">
        <f>'VON - Vedlejší a ostatní ...'!P85</f>
        <v>0</v>
      </c>
      <c r="AV60" s="138">
        <f>'VON - Vedlejší a ostatní ...'!J33</f>
        <v>0</v>
      </c>
      <c r="AW60" s="138">
        <f>'VON - Vedlejší a ostatní ...'!J34</f>
        <v>0</v>
      </c>
      <c r="AX60" s="138">
        <f>'VON - Vedlejší a ostatní ...'!J35</f>
        <v>0</v>
      </c>
      <c r="AY60" s="138">
        <f>'VON - Vedlejší a ostatní ...'!J36</f>
        <v>0</v>
      </c>
      <c r="AZ60" s="138">
        <f>'VON - Vedlejší a ostatní ...'!F33</f>
        <v>0</v>
      </c>
      <c r="BA60" s="138">
        <f>'VON - Vedlejší a ostatní ...'!F34</f>
        <v>0</v>
      </c>
      <c r="BB60" s="138">
        <f>'VON - Vedlejší a ostatní ...'!F35</f>
        <v>0</v>
      </c>
      <c r="BC60" s="138">
        <f>'VON - Vedlejší a ostatní ...'!F36</f>
        <v>0</v>
      </c>
      <c r="BD60" s="140">
        <f>'VON - Vedlejší a ostatní ...'!F37</f>
        <v>0</v>
      </c>
      <c r="BE60" s="7"/>
      <c r="BT60" s="125" t="s">
        <v>81</v>
      </c>
      <c r="BV60" s="125" t="s">
        <v>76</v>
      </c>
      <c r="BW60" s="125" t="s">
        <v>99</v>
      </c>
      <c r="BX60" s="125" t="s">
        <v>5</v>
      </c>
      <c r="CL60" s="125" t="s">
        <v>19</v>
      </c>
      <c r="CM60" s="125" t="s">
        <v>83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B9do/bbORFRcdgtQhR+h4ck6qhMeldy2XH4ZdN+Z1i9jSq9xdeVNajBhbiO0d8IlN3yszI3U8N2hSqk4RaPW8A==" hashValue="7TLnjyXmNBYxE3yJrIaUhvfC1Ixs8cn/o05ts+WZDnGFpxO+sG8kk0A0WO65RjyrZSv+AMMUWrFFaEHpztnfPg==" algorithmName="SHA-512" password="C71F"/>
  <mergeCells count="62">
    <mergeCell ref="L45:AJ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L57:AF57"/>
    <mergeCell ref="AN57:AP57"/>
    <mergeCell ref="F57:J57"/>
    <mergeCell ref="AG57:AM57"/>
    <mergeCell ref="AG58:AM58"/>
    <mergeCell ref="AN58:AP58"/>
    <mergeCell ref="F58:J58"/>
    <mergeCell ref="L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7" location="'D.1.1 - Architektonicko s...'!C2" display="/"/>
    <hyperlink ref="A58" location="'D.1.1.94 - Fasádní lešení'!C2" display="/"/>
    <hyperlink ref="A59" location="'D.1.4e - Silnoproudé elek...'!C2" display="/"/>
    <hyperlink ref="A60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školského objektu Husova 17</v>
      </c>
      <c r="F7" s="145"/>
      <c r="G7" s="145"/>
      <c r="H7" s="145"/>
      <c r="L7" s="22"/>
    </row>
    <row r="8" s="1" customFormat="1" ht="12" customHeight="1">
      <c r="B8" s="22"/>
      <c r="D8" s="145" t="s">
        <v>101</v>
      </c>
      <c r="L8" s="22"/>
    </row>
    <row r="9" s="2" customFormat="1" ht="16.5" customHeight="1">
      <c r="A9" s="40"/>
      <c r="B9" s="46"/>
      <c r="C9" s="40"/>
      <c r="D9" s="40"/>
      <c r="E9" s="146" t="s">
        <v>102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8. 12. 2022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34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ROUND(J104,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ROUND((SUM(BE104:BE1184)),  2)</f>
        <v>0</v>
      </c>
      <c r="G35" s="40"/>
      <c r="H35" s="40"/>
      <c r="I35" s="160">
        <v>0.20999999999999999</v>
      </c>
      <c r="J35" s="159">
        <f>ROUND(((SUM(BE104:BE1184))*I35),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ROUND((SUM(BF104:BF1184)),  2)</f>
        <v>0</v>
      </c>
      <c r="G36" s="40"/>
      <c r="H36" s="40"/>
      <c r="I36" s="160">
        <v>0.14999999999999999</v>
      </c>
      <c r="J36" s="159">
        <f>ROUND(((SUM(BF104:BF1184))*I36),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ROUND((SUM(BG104:BG1184)),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ROUND((SUM(BH104:BH1184)),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ROUND((SUM(BI104:BI1184)),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Rekonstrukce školského objektu Husova 17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D.1.1 - Architektonicko stavební řešení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parc. č. 622, k.ú. Město Brno [610003]</v>
      </c>
      <c r="G56" s="42"/>
      <c r="H56" s="42"/>
      <c r="I56" s="34" t="s">
        <v>23</v>
      </c>
      <c r="J56" s="74" t="str">
        <f>IF(J14="","",J14)</f>
        <v>8. 12. 2022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Brno, městská část Brno-střed</v>
      </c>
      <c r="G58" s="42"/>
      <c r="H58" s="42"/>
      <c r="I58" s="34" t="s">
        <v>31</v>
      </c>
      <c r="J58" s="38" t="str">
        <f>E23</f>
        <v>INTAR, a.s.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106</v>
      </c>
      <c r="D61" s="174"/>
      <c r="E61" s="174"/>
      <c r="F61" s="174"/>
      <c r="G61" s="174"/>
      <c r="H61" s="174"/>
      <c r="I61" s="174"/>
      <c r="J61" s="175" t="s">
        <v>107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J104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108</v>
      </c>
    </row>
    <row r="64" s="9" customFormat="1" ht="24.96" customHeight="1">
      <c r="A64" s="9"/>
      <c r="B64" s="177"/>
      <c r="C64" s="178"/>
      <c r="D64" s="179" t="s">
        <v>109</v>
      </c>
      <c r="E64" s="180"/>
      <c r="F64" s="180"/>
      <c r="G64" s="180"/>
      <c r="H64" s="180"/>
      <c r="I64" s="180"/>
      <c r="J64" s="181">
        <f>J105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6"/>
      <c r="D65" s="184" t="s">
        <v>110</v>
      </c>
      <c r="E65" s="185"/>
      <c r="F65" s="185"/>
      <c r="G65" s="185"/>
      <c r="H65" s="185"/>
      <c r="I65" s="185"/>
      <c r="J65" s="186">
        <f>J106</f>
        <v>0</v>
      </c>
      <c r="K65" s="126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6"/>
      <c r="D66" s="184" t="s">
        <v>111</v>
      </c>
      <c r="E66" s="185"/>
      <c r="F66" s="185"/>
      <c r="G66" s="185"/>
      <c r="H66" s="185"/>
      <c r="I66" s="185"/>
      <c r="J66" s="186">
        <f>J119</f>
        <v>0</v>
      </c>
      <c r="K66" s="126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6"/>
      <c r="D67" s="184" t="s">
        <v>112</v>
      </c>
      <c r="E67" s="185"/>
      <c r="F67" s="185"/>
      <c r="G67" s="185"/>
      <c r="H67" s="185"/>
      <c r="I67" s="185"/>
      <c r="J67" s="186">
        <f>J150</f>
        <v>0</v>
      </c>
      <c r="K67" s="126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6"/>
      <c r="D68" s="184" t="s">
        <v>113</v>
      </c>
      <c r="E68" s="185"/>
      <c r="F68" s="185"/>
      <c r="G68" s="185"/>
      <c r="H68" s="185"/>
      <c r="I68" s="185"/>
      <c r="J68" s="186">
        <f>J200</f>
        <v>0</v>
      </c>
      <c r="K68" s="126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6"/>
      <c r="D69" s="184" t="s">
        <v>114</v>
      </c>
      <c r="E69" s="185"/>
      <c r="F69" s="185"/>
      <c r="G69" s="185"/>
      <c r="H69" s="185"/>
      <c r="I69" s="185"/>
      <c r="J69" s="186">
        <f>J310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6"/>
      <c r="D70" s="184" t="s">
        <v>115</v>
      </c>
      <c r="E70" s="185"/>
      <c r="F70" s="185"/>
      <c r="G70" s="185"/>
      <c r="H70" s="185"/>
      <c r="I70" s="185"/>
      <c r="J70" s="186">
        <f>J468</f>
        <v>0</v>
      </c>
      <c r="K70" s="126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6"/>
      <c r="D71" s="184" t="s">
        <v>116</v>
      </c>
      <c r="E71" s="185"/>
      <c r="F71" s="185"/>
      <c r="G71" s="185"/>
      <c r="H71" s="185"/>
      <c r="I71" s="185"/>
      <c r="J71" s="186">
        <f>J490</f>
        <v>0</v>
      </c>
      <c r="K71" s="126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117</v>
      </c>
      <c r="E72" s="180"/>
      <c r="F72" s="180"/>
      <c r="G72" s="180"/>
      <c r="H72" s="180"/>
      <c r="I72" s="180"/>
      <c r="J72" s="181">
        <f>J493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6"/>
      <c r="D73" s="184" t="s">
        <v>118</v>
      </c>
      <c r="E73" s="185"/>
      <c r="F73" s="185"/>
      <c r="G73" s="185"/>
      <c r="H73" s="185"/>
      <c r="I73" s="185"/>
      <c r="J73" s="186">
        <f>J494</f>
        <v>0</v>
      </c>
      <c r="K73" s="126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6"/>
      <c r="D74" s="184" t="s">
        <v>119</v>
      </c>
      <c r="E74" s="185"/>
      <c r="F74" s="185"/>
      <c r="G74" s="185"/>
      <c r="H74" s="185"/>
      <c r="I74" s="185"/>
      <c r="J74" s="186">
        <f>J518</f>
        <v>0</v>
      </c>
      <c r="K74" s="126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6"/>
      <c r="D75" s="184" t="s">
        <v>120</v>
      </c>
      <c r="E75" s="185"/>
      <c r="F75" s="185"/>
      <c r="G75" s="185"/>
      <c r="H75" s="185"/>
      <c r="I75" s="185"/>
      <c r="J75" s="186">
        <f>J539</f>
        <v>0</v>
      </c>
      <c r="K75" s="126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6"/>
      <c r="D76" s="184" t="s">
        <v>121</v>
      </c>
      <c r="E76" s="185"/>
      <c r="F76" s="185"/>
      <c r="G76" s="185"/>
      <c r="H76" s="185"/>
      <c r="I76" s="185"/>
      <c r="J76" s="186">
        <f>J812</f>
        <v>0</v>
      </c>
      <c r="K76" s="126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6"/>
      <c r="D77" s="184" t="s">
        <v>122</v>
      </c>
      <c r="E77" s="185"/>
      <c r="F77" s="185"/>
      <c r="G77" s="185"/>
      <c r="H77" s="185"/>
      <c r="I77" s="185"/>
      <c r="J77" s="186">
        <f>J819</f>
        <v>0</v>
      </c>
      <c r="K77" s="126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6"/>
      <c r="D78" s="184" t="s">
        <v>123</v>
      </c>
      <c r="E78" s="185"/>
      <c r="F78" s="185"/>
      <c r="G78" s="185"/>
      <c r="H78" s="185"/>
      <c r="I78" s="185"/>
      <c r="J78" s="186">
        <f>J969</f>
        <v>0</v>
      </c>
      <c r="K78" s="126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6"/>
      <c r="D79" s="184" t="s">
        <v>124</v>
      </c>
      <c r="E79" s="185"/>
      <c r="F79" s="185"/>
      <c r="G79" s="185"/>
      <c r="H79" s="185"/>
      <c r="I79" s="185"/>
      <c r="J79" s="186">
        <f>J999</f>
        <v>0</v>
      </c>
      <c r="K79" s="126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6"/>
      <c r="D80" s="184" t="s">
        <v>125</v>
      </c>
      <c r="E80" s="185"/>
      <c r="F80" s="185"/>
      <c r="G80" s="185"/>
      <c r="H80" s="185"/>
      <c r="I80" s="185"/>
      <c r="J80" s="186">
        <f>J1022</f>
        <v>0</v>
      </c>
      <c r="K80" s="126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6"/>
      <c r="D81" s="184" t="s">
        <v>126</v>
      </c>
      <c r="E81" s="185"/>
      <c r="F81" s="185"/>
      <c r="G81" s="185"/>
      <c r="H81" s="185"/>
      <c r="I81" s="185"/>
      <c r="J81" s="186">
        <f>J1037</f>
        <v>0</v>
      </c>
      <c r="K81" s="126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6"/>
      <c r="D82" s="184" t="s">
        <v>127</v>
      </c>
      <c r="E82" s="185"/>
      <c r="F82" s="185"/>
      <c r="G82" s="185"/>
      <c r="H82" s="185"/>
      <c r="I82" s="185"/>
      <c r="J82" s="186">
        <f>J1176</f>
        <v>0</v>
      </c>
      <c r="K82" s="126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128</v>
      </c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172" t="str">
        <f>E7</f>
        <v>Rekonstrukce školského objektu Husova 17</v>
      </c>
      <c r="F92" s="34"/>
      <c r="G92" s="34"/>
      <c r="H92" s="34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" customFormat="1" ht="12" customHeight="1">
      <c r="B93" s="23"/>
      <c r="C93" s="34" t="s">
        <v>101</v>
      </c>
      <c r="D93" s="24"/>
      <c r="E93" s="24"/>
      <c r="F93" s="24"/>
      <c r="G93" s="24"/>
      <c r="H93" s="24"/>
      <c r="I93" s="24"/>
      <c r="J93" s="24"/>
      <c r="K93" s="24"/>
      <c r="L93" s="22"/>
    </row>
    <row r="94" s="2" customFormat="1" ht="16.5" customHeight="1">
      <c r="A94" s="40"/>
      <c r="B94" s="41"/>
      <c r="C94" s="42"/>
      <c r="D94" s="42"/>
      <c r="E94" s="172" t="s">
        <v>102</v>
      </c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103</v>
      </c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E11</f>
        <v>D.1.1 - Architektonicko stavební řešení</v>
      </c>
      <c r="F96" s="42"/>
      <c r="G96" s="42"/>
      <c r="H96" s="42"/>
      <c r="I96" s="42"/>
      <c r="J96" s="42"/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21</v>
      </c>
      <c r="D98" s="42"/>
      <c r="E98" s="42"/>
      <c r="F98" s="29" t="str">
        <f>F14</f>
        <v>parc. č. 622, k.ú. Město Brno [610003]</v>
      </c>
      <c r="G98" s="42"/>
      <c r="H98" s="42"/>
      <c r="I98" s="34" t="s">
        <v>23</v>
      </c>
      <c r="J98" s="74" t="str">
        <f>IF(J14="","",J14)</f>
        <v>8. 12. 2022</v>
      </c>
      <c r="K98" s="42"/>
      <c r="L98" s="14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7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25</v>
      </c>
      <c r="D100" s="42"/>
      <c r="E100" s="42"/>
      <c r="F100" s="29" t="str">
        <f>E17</f>
        <v>Statutární město Brno, městská část Brno-střed</v>
      </c>
      <c r="G100" s="42"/>
      <c r="H100" s="42"/>
      <c r="I100" s="34" t="s">
        <v>31</v>
      </c>
      <c r="J100" s="38" t="str">
        <f>E23</f>
        <v>INTAR, a.s.</v>
      </c>
      <c r="K100" s="42"/>
      <c r="L100" s="147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29</v>
      </c>
      <c r="D101" s="42"/>
      <c r="E101" s="42"/>
      <c r="F101" s="29" t="str">
        <f>IF(E20="","",E20)</f>
        <v>Vyplň údaj</v>
      </c>
      <c r="G101" s="42"/>
      <c r="H101" s="42"/>
      <c r="I101" s="34" t="s">
        <v>36</v>
      </c>
      <c r="J101" s="38" t="str">
        <f>E26</f>
        <v xml:space="preserve"> </v>
      </c>
      <c r="K101" s="42"/>
      <c r="L101" s="147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7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88"/>
      <c r="B103" s="189"/>
      <c r="C103" s="190" t="s">
        <v>129</v>
      </c>
      <c r="D103" s="191" t="s">
        <v>59</v>
      </c>
      <c r="E103" s="191" t="s">
        <v>55</v>
      </c>
      <c r="F103" s="191" t="s">
        <v>56</v>
      </c>
      <c r="G103" s="191" t="s">
        <v>130</v>
      </c>
      <c r="H103" s="191" t="s">
        <v>131</v>
      </c>
      <c r="I103" s="191" t="s">
        <v>132</v>
      </c>
      <c r="J103" s="191" t="s">
        <v>107</v>
      </c>
      <c r="K103" s="192" t="s">
        <v>133</v>
      </c>
      <c r="L103" s="193"/>
      <c r="M103" s="94" t="s">
        <v>19</v>
      </c>
      <c r="N103" s="95" t="s">
        <v>44</v>
      </c>
      <c r="O103" s="95" t="s">
        <v>134</v>
      </c>
      <c r="P103" s="95" t="s">
        <v>135</v>
      </c>
      <c r="Q103" s="95" t="s">
        <v>136</v>
      </c>
      <c r="R103" s="95" t="s">
        <v>137</v>
      </c>
      <c r="S103" s="95" t="s">
        <v>138</v>
      </c>
      <c r="T103" s="96" t="s">
        <v>139</v>
      </c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</row>
    <row r="104" s="2" customFormat="1" ht="22.8" customHeight="1">
      <c r="A104" s="40"/>
      <c r="B104" s="41"/>
      <c r="C104" s="101" t="s">
        <v>140</v>
      </c>
      <c r="D104" s="42"/>
      <c r="E104" s="42"/>
      <c r="F104" s="42"/>
      <c r="G104" s="42"/>
      <c r="H104" s="42"/>
      <c r="I104" s="42"/>
      <c r="J104" s="194">
        <f>BK104</f>
        <v>0</v>
      </c>
      <c r="K104" s="42"/>
      <c r="L104" s="46"/>
      <c r="M104" s="97"/>
      <c r="N104" s="195"/>
      <c r="O104" s="98"/>
      <c r="P104" s="196">
        <f>P105+P493</f>
        <v>0</v>
      </c>
      <c r="Q104" s="98"/>
      <c r="R104" s="196">
        <f>R105+R493</f>
        <v>218.82184144000001</v>
      </c>
      <c r="S104" s="98"/>
      <c r="T104" s="197">
        <f>T105+T493</f>
        <v>478.86453408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73</v>
      </c>
      <c r="AU104" s="19" t="s">
        <v>108</v>
      </c>
      <c r="BK104" s="198">
        <f>BK105+BK493</f>
        <v>0</v>
      </c>
    </row>
    <row r="105" s="12" customFormat="1" ht="25.92" customHeight="1">
      <c r="A105" s="12"/>
      <c r="B105" s="199"/>
      <c r="C105" s="200"/>
      <c r="D105" s="201" t="s">
        <v>73</v>
      </c>
      <c r="E105" s="202" t="s">
        <v>141</v>
      </c>
      <c r="F105" s="202" t="s">
        <v>142</v>
      </c>
      <c r="G105" s="200"/>
      <c r="H105" s="200"/>
      <c r="I105" s="203"/>
      <c r="J105" s="204">
        <f>BK105</f>
        <v>0</v>
      </c>
      <c r="K105" s="200"/>
      <c r="L105" s="205"/>
      <c r="M105" s="206"/>
      <c r="N105" s="207"/>
      <c r="O105" s="207"/>
      <c r="P105" s="208">
        <f>P106+P119+P150+P200+P310+P468+P490</f>
        <v>0</v>
      </c>
      <c r="Q105" s="207"/>
      <c r="R105" s="208">
        <f>R106+R119+R150+R200+R310+R468+R490</f>
        <v>110.70927019000001</v>
      </c>
      <c r="S105" s="207"/>
      <c r="T105" s="209">
        <f>T106+T119+T150+T200+T310+T468+T490</f>
        <v>354.98236099999997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81</v>
      </c>
      <c r="AT105" s="211" t="s">
        <v>73</v>
      </c>
      <c r="AU105" s="211" t="s">
        <v>74</v>
      </c>
      <c r="AY105" s="210" t="s">
        <v>143</v>
      </c>
      <c r="BK105" s="212">
        <f>BK106+BK119+BK150+BK200+BK310+BK468+BK490</f>
        <v>0</v>
      </c>
    </row>
    <row r="106" s="12" customFormat="1" ht="22.8" customHeight="1">
      <c r="A106" s="12"/>
      <c r="B106" s="199"/>
      <c r="C106" s="200"/>
      <c r="D106" s="201" t="s">
        <v>73</v>
      </c>
      <c r="E106" s="213" t="s">
        <v>83</v>
      </c>
      <c r="F106" s="213" t="s">
        <v>144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SUM(P107:P118)</f>
        <v>0</v>
      </c>
      <c r="Q106" s="207"/>
      <c r="R106" s="208">
        <f>SUM(R107:R118)</f>
        <v>5.298279</v>
      </c>
      <c r="S106" s="207"/>
      <c r="T106" s="209">
        <f>SUM(T107:T118)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81</v>
      </c>
      <c r="AT106" s="211" t="s">
        <v>73</v>
      </c>
      <c r="AU106" s="211" t="s">
        <v>81</v>
      </c>
      <c r="AY106" s="210" t="s">
        <v>143</v>
      </c>
      <c r="BK106" s="212">
        <f>SUM(BK107:BK118)</f>
        <v>0</v>
      </c>
    </row>
    <row r="107" s="2" customFormat="1" ht="24.15" customHeight="1">
      <c r="A107" s="40"/>
      <c r="B107" s="41"/>
      <c r="C107" s="215" t="s">
        <v>81</v>
      </c>
      <c r="D107" s="215" t="s">
        <v>145</v>
      </c>
      <c r="E107" s="216" t="s">
        <v>146</v>
      </c>
      <c r="F107" s="217" t="s">
        <v>147</v>
      </c>
      <c r="G107" s="218" t="s">
        <v>148</v>
      </c>
      <c r="H107" s="219">
        <v>2.1000000000000001</v>
      </c>
      <c r="I107" s="220"/>
      <c r="J107" s="221">
        <f>ROUND(I107*H107,2)</f>
        <v>0</v>
      </c>
      <c r="K107" s="217" t="s">
        <v>149</v>
      </c>
      <c r="L107" s="46"/>
      <c r="M107" s="222" t="s">
        <v>19</v>
      </c>
      <c r="N107" s="223" t="s">
        <v>45</v>
      </c>
      <c r="O107" s="86"/>
      <c r="P107" s="224">
        <f>O107*H107</f>
        <v>0</v>
      </c>
      <c r="Q107" s="224">
        <v>2.5018699999999998</v>
      </c>
      <c r="R107" s="224">
        <f>Q107*H107</f>
        <v>5.253927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150</v>
      </c>
      <c r="AT107" s="226" t="s">
        <v>145</v>
      </c>
      <c r="AU107" s="226" t="s">
        <v>83</v>
      </c>
      <c r="AY107" s="19" t="s">
        <v>143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150</v>
      </c>
      <c r="BM107" s="226" t="s">
        <v>151</v>
      </c>
    </row>
    <row r="108" s="2" customFormat="1">
      <c r="A108" s="40"/>
      <c r="B108" s="41"/>
      <c r="C108" s="42"/>
      <c r="D108" s="228" t="s">
        <v>152</v>
      </c>
      <c r="E108" s="42"/>
      <c r="F108" s="229" t="s">
        <v>153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83</v>
      </c>
    </row>
    <row r="109" s="13" customFormat="1">
      <c r="A109" s="13"/>
      <c r="B109" s="233"/>
      <c r="C109" s="234"/>
      <c r="D109" s="235" t="s">
        <v>154</v>
      </c>
      <c r="E109" s="236" t="s">
        <v>19</v>
      </c>
      <c r="F109" s="237" t="s">
        <v>155</v>
      </c>
      <c r="G109" s="234"/>
      <c r="H109" s="236" t="s">
        <v>19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154</v>
      </c>
      <c r="AU109" s="243" t="s">
        <v>83</v>
      </c>
      <c r="AV109" s="13" t="s">
        <v>81</v>
      </c>
      <c r="AW109" s="13" t="s">
        <v>35</v>
      </c>
      <c r="AX109" s="13" t="s">
        <v>74</v>
      </c>
      <c r="AY109" s="243" t="s">
        <v>143</v>
      </c>
    </row>
    <row r="110" s="14" customFormat="1">
      <c r="A110" s="14"/>
      <c r="B110" s="244"/>
      <c r="C110" s="245"/>
      <c r="D110" s="235" t="s">
        <v>154</v>
      </c>
      <c r="E110" s="246" t="s">
        <v>19</v>
      </c>
      <c r="F110" s="247" t="s">
        <v>156</v>
      </c>
      <c r="G110" s="245"/>
      <c r="H110" s="248">
        <v>2.1000000000000001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154</v>
      </c>
      <c r="AU110" s="254" t="s">
        <v>83</v>
      </c>
      <c r="AV110" s="14" t="s">
        <v>83</v>
      </c>
      <c r="AW110" s="14" t="s">
        <v>35</v>
      </c>
      <c r="AX110" s="14" t="s">
        <v>74</v>
      </c>
      <c r="AY110" s="254" t="s">
        <v>143</v>
      </c>
    </row>
    <row r="111" s="15" customFormat="1">
      <c r="A111" s="15"/>
      <c r="B111" s="255"/>
      <c r="C111" s="256"/>
      <c r="D111" s="235" t="s">
        <v>154</v>
      </c>
      <c r="E111" s="257" t="s">
        <v>19</v>
      </c>
      <c r="F111" s="258" t="s">
        <v>157</v>
      </c>
      <c r="G111" s="256"/>
      <c r="H111" s="259">
        <v>2.1000000000000001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154</v>
      </c>
      <c r="AU111" s="265" t="s">
        <v>83</v>
      </c>
      <c r="AV111" s="15" t="s">
        <v>150</v>
      </c>
      <c r="AW111" s="15" t="s">
        <v>35</v>
      </c>
      <c r="AX111" s="15" t="s">
        <v>81</v>
      </c>
      <c r="AY111" s="265" t="s">
        <v>143</v>
      </c>
    </row>
    <row r="112" s="2" customFormat="1" ht="16.5" customHeight="1">
      <c r="A112" s="40"/>
      <c r="B112" s="41"/>
      <c r="C112" s="215" t="s">
        <v>83</v>
      </c>
      <c r="D112" s="215" t="s">
        <v>145</v>
      </c>
      <c r="E112" s="216" t="s">
        <v>158</v>
      </c>
      <c r="F112" s="217" t="s">
        <v>159</v>
      </c>
      <c r="G112" s="218" t="s">
        <v>160</v>
      </c>
      <c r="H112" s="219">
        <v>16.800000000000001</v>
      </c>
      <c r="I112" s="220"/>
      <c r="J112" s="221">
        <f>ROUND(I112*H112,2)</f>
        <v>0</v>
      </c>
      <c r="K112" s="217" t="s">
        <v>149</v>
      </c>
      <c r="L112" s="46"/>
      <c r="M112" s="222" t="s">
        <v>19</v>
      </c>
      <c r="N112" s="223" t="s">
        <v>45</v>
      </c>
      <c r="O112" s="86"/>
      <c r="P112" s="224">
        <f>O112*H112</f>
        <v>0</v>
      </c>
      <c r="Q112" s="224">
        <v>0.00264</v>
      </c>
      <c r="R112" s="224">
        <f>Q112*H112</f>
        <v>0.044352000000000003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150</v>
      </c>
      <c r="AT112" s="226" t="s">
        <v>145</v>
      </c>
      <c r="AU112" s="226" t="s">
        <v>83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150</v>
      </c>
      <c r="BM112" s="226" t="s">
        <v>161</v>
      </c>
    </row>
    <row r="113" s="2" customFormat="1">
      <c r="A113" s="40"/>
      <c r="B113" s="41"/>
      <c r="C113" s="42"/>
      <c r="D113" s="228" t="s">
        <v>152</v>
      </c>
      <c r="E113" s="42"/>
      <c r="F113" s="229" t="s">
        <v>162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83</v>
      </c>
    </row>
    <row r="114" s="13" customFormat="1">
      <c r="A114" s="13"/>
      <c r="B114" s="233"/>
      <c r="C114" s="234"/>
      <c r="D114" s="235" t="s">
        <v>154</v>
      </c>
      <c r="E114" s="236" t="s">
        <v>19</v>
      </c>
      <c r="F114" s="237" t="s">
        <v>155</v>
      </c>
      <c r="G114" s="234"/>
      <c r="H114" s="236" t="s">
        <v>19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154</v>
      </c>
      <c r="AU114" s="243" t="s">
        <v>83</v>
      </c>
      <c r="AV114" s="13" t="s">
        <v>81</v>
      </c>
      <c r="AW114" s="13" t="s">
        <v>35</v>
      </c>
      <c r="AX114" s="13" t="s">
        <v>74</v>
      </c>
      <c r="AY114" s="243" t="s">
        <v>143</v>
      </c>
    </row>
    <row r="115" s="14" customFormat="1">
      <c r="A115" s="14"/>
      <c r="B115" s="244"/>
      <c r="C115" s="245"/>
      <c r="D115" s="235" t="s">
        <v>154</v>
      </c>
      <c r="E115" s="246" t="s">
        <v>19</v>
      </c>
      <c r="F115" s="247" t="s">
        <v>163</v>
      </c>
      <c r="G115" s="245"/>
      <c r="H115" s="248">
        <v>16.800000000000001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154</v>
      </c>
      <c r="AU115" s="254" t="s">
        <v>83</v>
      </c>
      <c r="AV115" s="14" t="s">
        <v>83</v>
      </c>
      <c r="AW115" s="14" t="s">
        <v>35</v>
      </c>
      <c r="AX115" s="14" t="s">
        <v>74</v>
      </c>
      <c r="AY115" s="254" t="s">
        <v>143</v>
      </c>
    </row>
    <row r="116" s="15" customFormat="1">
      <c r="A116" s="15"/>
      <c r="B116" s="255"/>
      <c r="C116" s="256"/>
      <c r="D116" s="235" t="s">
        <v>154</v>
      </c>
      <c r="E116" s="257" t="s">
        <v>19</v>
      </c>
      <c r="F116" s="258" t="s">
        <v>157</v>
      </c>
      <c r="G116" s="256"/>
      <c r="H116" s="259">
        <v>16.800000000000001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154</v>
      </c>
      <c r="AU116" s="265" t="s">
        <v>83</v>
      </c>
      <c r="AV116" s="15" t="s">
        <v>150</v>
      </c>
      <c r="AW116" s="15" t="s">
        <v>35</v>
      </c>
      <c r="AX116" s="15" t="s">
        <v>81</v>
      </c>
      <c r="AY116" s="265" t="s">
        <v>143</v>
      </c>
    </row>
    <row r="117" s="2" customFormat="1" ht="16.5" customHeight="1">
      <c r="A117" s="40"/>
      <c r="B117" s="41"/>
      <c r="C117" s="215" t="s">
        <v>89</v>
      </c>
      <c r="D117" s="215" t="s">
        <v>145</v>
      </c>
      <c r="E117" s="216" t="s">
        <v>164</v>
      </c>
      <c r="F117" s="217" t="s">
        <v>165</v>
      </c>
      <c r="G117" s="218" t="s">
        <v>160</v>
      </c>
      <c r="H117" s="219">
        <v>16.800000000000001</v>
      </c>
      <c r="I117" s="220"/>
      <c r="J117" s="221">
        <f>ROUND(I117*H117,2)</f>
        <v>0</v>
      </c>
      <c r="K117" s="217" t="s">
        <v>149</v>
      </c>
      <c r="L117" s="46"/>
      <c r="M117" s="222" t="s">
        <v>19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150</v>
      </c>
      <c r="AT117" s="226" t="s">
        <v>145</v>
      </c>
      <c r="AU117" s="226" t="s">
        <v>83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150</v>
      </c>
      <c r="BM117" s="226" t="s">
        <v>166</v>
      </c>
    </row>
    <row r="118" s="2" customFormat="1">
      <c r="A118" s="40"/>
      <c r="B118" s="41"/>
      <c r="C118" s="42"/>
      <c r="D118" s="228" t="s">
        <v>152</v>
      </c>
      <c r="E118" s="42"/>
      <c r="F118" s="229" t="s">
        <v>167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83</v>
      </c>
    </row>
    <row r="119" s="12" customFormat="1" ht="22.8" customHeight="1">
      <c r="A119" s="12"/>
      <c r="B119" s="199"/>
      <c r="C119" s="200"/>
      <c r="D119" s="201" t="s">
        <v>73</v>
      </c>
      <c r="E119" s="213" t="s">
        <v>89</v>
      </c>
      <c r="F119" s="213" t="s">
        <v>168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SUM(P120:P149)</f>
        <v>0</v>
      </c>
      <c r="Q119" s="207"/>
      <c r="R119" s="208">
        <f>SUM(R120:R149)</f>
        <v>29.041682259999995</v>
      </c>
      <c r="S119" s="207"/>
      <c r="T119" s="209">
        <f>SUM(T120:T149)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81</v>
      </c>
      <c r="AT119" s="211" t="s">
        <v>73</v>
      </c>
      <c r="AU119" s="211" t="s">
        <v>81</v>
      </c>
      <c r="AY119" s="210" t="s">
        <v>143</v>
      </c>
      <c r="BK119" s="212">
        <f>SUM(BK120:BK149)</f>
        <v>0</v>
      </c>
    </row>
    <row r="120" s="2" customFormat="1" ht="33" customHeight="1">
      <c r="A120" s="40"/>
      <c r="B120" s="41"/>
      <c r="C120" s="215" t="s">
        <v>150</v>
      </c>
      <c r="D120" s="215" t="s">
        <v>145</v>
      </c>
      <c r="E120" s="216" t="s">
        <v>169</v>
      </c>
      <c r="F120" s="217" t="s">
        <v>170</v>
      </c>
      <c r="G120" s="218" t="s">
        <v>148</v>
      </c>
      <c r="H120" s="219">
        <v>5.8259999999999996</v>
      </c>
      <c r="I120" s="220"/>
      <c r="J120" s="221">
        <f>ROUND(I120*H120,2)</f>
        <v>0</v>
      </c>
      <c r="K120" s="217" t="s">
        <v>149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1.78636</v>
      </c>
      <c r="R120" s="224">
        <f>Q120*H120</f>
        <v>10.407333359999999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150</v>
      </c>
      <c r="AT120" s="226" t="s">
        <v>145</v>
      </c>
      <c r="AU120" s="226" t="s">
        <v>83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150</v>
      </c>
      <c r="BM120" s="226" t="s">
        <v>171</v>
      </c>
    </row>
    <row r="121" s="2" customFormat="1">
      <c r="A121" s="40"/>
      <c r="B121" s="41"/>
      <c r="C121" s="42"/>
      <c r="D121" s="228" t="s">
        <v>152</v>
      </c>
      <c r="E121" s="42"/>
      <c r="F121" s="229" t="s">
        <v>172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152</v>
      </c>
      <c r="AU121" s="19" t="s">
        <v>83</v>
      </c>
    </row>
    <row r="122" s="13" customFormat="1">
      <c r="A122" s="13"/>
      <c r="B122" s="233"/>
      <c r="C122" s="234"/>
      <c r="D122" s="235" t="s">
        <v>154</v>
      </c>
      <c r="E122" s="236" t="s">
        <v>19</v>
      </c>
      <c r="F122" s="237" t="s">
        <v>173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154</v>
      </c>
      <c r="AU122" s="243" t="s">
        <v>83</v>
      </c>
      <c r="AV122" s="13" t="s">
        <v>81</v>
      </c>
      <c r="AW122" s="13" t="s">
        <v>35</v>
      </c>
      <c r="AX122" s="13" t="s">
        <v>74</v>
      </c>
      <c r="AY122" s="243" t="s">
        <v>143</v>
      </c>
    </row>
    <row r="123" s="14" customFormat="1">
      <c r="A123" s="14"/>
      <c r="B123" s="244"/>
      <c r="C123" s="245"/>
      <c r="D123" s="235" t="s">
        <v>154</v>
      </c>
      <c r="E123" s="246" t="s">
        <v>19</v>
      </c>
      <c r="F123" s="247" t="s">
        <v>174</v>
      </c>
      <c r="G123" s="245"/>
      <c r="H123" s="248">
        <v>3.6120000000000001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154</v>
      </c>
      <c r="AU123" s="254" t="s">
        <v>83</v>
      </c>
      <c r="AV123" s="14" t="s">
        <v>83</v>
      </c>
      <c r="AW123" s="14" t="s">
        <v>35</v>
      </c>
      <c r="AX123" s="14" t="s">
        <v>74</v>
      </c>
      <c r="AY123" s="254" t="s">
        <v>143</v>
      </c>
    </row>
    <row r="124" s="14" customFormat="1">
      <c r="A124" s="14"/>
      <c r="B124" s="244"/>
      <c r="C124" s="245"/>
      <c r="D124" s="235" t="s">
        <v>154</v>
      </c>
      <c r="E124" s="246" t="s">
        <v>19</v>
      </c>
      <c r="F124" s="247" t="s">
        <v>175</v>
      </c>
      <c r="G124" s="245"/>
      <c r="H124" s="248">
        <v>2.214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154</v>
      </c>
      <c r="AU124" s="254" t="s">
        <v>83</v>
      </c>
      <c r="AV124" s="14" t="s">
        <v>83</v>
      </c>
      <c r="AW124" s="14" t="s">
        <v>35</v>
      </c>
      <c r="AX124" s="14" t="s">
        <v>74</v>
      </c>
      <c r="AY124" s="254" t="s">
        <v>143</v>
      </c>
    </row>
    <row r="125" s="15" customFormat="1">
      <c r="A125" s="15"/>
      <c r="B125" s="255"/>
      <c r="C125" s="256"/>
      <c r="D125" s="235" t="s">
        <v>154</v>
      </c>
      <c r="E125" s="257" t="s">
        <v>19</v>
      </c>
      <c r="F125" s="258" t="s">
        <v>157</v>
      </c>
      <c r="G125" s="256"/>
      <c r="H125" s="259">
        <v>5.8259999999999996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154</v>
      </c>
      <c r="AU125" s="265" t="s">
        <v>83</v>
      </c>
      <c r="AV125" s="15" t="s">
        <v>150</v>
      </c>
      <c r="AW125" s="15" t="s">
        <v>35</v>
      </c>
      <c r="AX125" s="15" t="s">
        <v>81</v>
      </c>
      <c r="AY125" s="265" t="s">
        <v>143</v>
      </c>
    </row>
    <row r="126" s="2" customFormat="1" ht="37.8" customHeight="1">
      <c r="A126" s="40"/>
      <c r="B126" s="41"/>
      <c r="C126" s="215" t="s">
        <v>176</v>
      </c>
      <c r="D126" s="215" t="s">
        <v>145</v>
      </c>
      <c r="E126" s="216" t="s">
        <v>177</v>
      </c>
      <c r="F126" s="217" t="s">
        <v>178</v>
      </c>
      <c r="G126" s="218" t="s">
        <v>148</v>
      </c>
      <c r="H126" s="219">
        <v>7.5</v>
      </c>
      <c r="I126" s="220"/>
      <c r="J126" s="221">
        <f>ROUND(I126*H126,2)</f>
        <v>0</v>
      </c>
      <c r="K126" s="217" t="s">
        <v>149</v>
      </c>
      <c r="L126" s="46"/>
      <c r="M126" s="222" t="s">
        <v>19</v>
      </c>
      <c r="N126" s="223" t="s">
        <v>45</v>
      </c>
      <c r="O126" s="86"/>
      <c r="P126" s="224">
        <f>O126*H126</f>
        <v>0</v>
      </c>
      <c r="Q126" s="224">
        <v>1.8775</v>
      </c>
      <c r="R126" s="224">
        <f>Q126*H126</f>
        <v>14.081249999999999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150</v>
      </c>
      <c r="AT126" s="226" t="s">
        <v>145</v>
      </c>
      <c r="AU126" s="226" t="s">
        <v>83</v>
      </c>
      <c r="AY126" s="19" t="s">
        <v>143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150</v>
      </c>
      <c r="BM126" s="226" t="s">
        <v>179</v>
      </c>
    </row>
    <row r="127" s="2" customFormat="1">
      <c r="A127" s="40"/>
      <c r="B127" s="41"/>
      <c r="C127" s="42"/>
      <c r="D127" s="228" t="s">
        <v>152</v>
      </c>
      <c r="E127" s="42"/>
      <c r="F127" s="229" t="s">
        <v>180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152</v>
      </c>
      <c r="AU127" s="19" t="s">
        <v>83</v>
      </c>
    </row>
    <row r="128" s="13" customFormat="1">
      <c r="A128" s="13"/>
      <c r="B128" s="233"/>
      <c r="C128" s="234"/>
      <c r="D128" s="235" t="s">
        <v>154</v>
      </c>
      <c r="E128" s="236" t="s">
        <v>19</v>
      </c>
      <c r="F128" s="237" t="s">
        <v>181</v>
      </c>
      <c r="G128" s="234"/>
      <c r="H128" s="236" t="s">
        <v>19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154</v>
      </c>
      <c r="AU128" s="243" t="s">
        <v>83</v>
      </c>
      <c r="AV128" s="13" t="s">
        <v>81</v>
      </c>
      <c r="AW128" s="13" t="s">
        <v>35</v>
      </c>
      <c r="AX128" s="13" t="s">
        <v>74</v>
      </c>
      <c r="AY128" s="243" t="s">
        <v>143</v>
      </c>
    </row>
    <row r="129" s="14" customFormat="1">
      <c r="A129" s="14"/>
      <c r="B129" s="244"/>
      <c r="C129" s="245"/>
      <c r="D129" s="235" t="s">
        <v>154</v>
      </c>
      <c r="E129" s="246" t="s">
        <v>19</v>
      </c>
      <c r="F129" s="247" t="s">
        <v>182</v>
      </c>
      <c r="G129" s="245"/>
      <c r="H129" s="248">
        <v>7.5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154</v>
      </c>
      <c r="AU129" s="254" t="s">
        <v>83</v>
      </c>
      <c r="AV129" s="14" t="s">
        <v>83</v>
      </c>
      <c r="AW129" s="14" t="s">
        <v>35</v>
      </c>
      <c r="AX129" s="14" t="s">
        <v>74</v>
      </c>
      <c r="AY129" s="254" t="s">
        <v>143</v>
      </c>
    </row>
    <row r="130" s="15" customFormat="1">
      <c r="A130" s="15"/>
      <c r="B130" s="255"/>
      <c r="C130" s="256"/>
      <c r="D130" s="235" t="s">
        <v>154</v>
      </c>
      <c r="E130" s="257" t="s">
        <v>19</v>
      </c>
      <c r="F130" s="258" t="s">
        <v>157</v>
      </c>
      <c r="G130" s="256"/>
      <c r="H130" s="259">
        <v>7.5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154</v>
      </c>
      <c r="AU130" s="265" t="s">
        <v>83</v>
      </c>
      <c r="AV130" s="15" t="s">
        <v>150</v>
      </c>
      <c r="AW130" s="15" t="s">
        <v>35</v>
      </c>
      <c r="AX130" s="15" t="s">
        <v>81</v>
      </c>
      <c r="AY130" s="265" t="s">
        <v>143</v>
      </c>
    </row>
    <row r="131" s="2" customFormat="1" ht="37.8" customHeight="1">
      <c r="A131" s="40"/>
      <c r="B131" s="41"/>
      <c r="C131" s="215" t="s">
        <v>183</v>
      </c>
      <c r="D131" s="215" t="s">
        <v>145</v>
      </c>
      <c r="E131" s="216" t="s">
        <v>184</v>
      </c>
      <c r="F131" s="217" t="s">
        <v>185</v>
      </c>
      <c r="G131" s="218" t="s">
        <v>186</v>
      </c>
      <c r="H131" s="219">
        <v>0.025000000000000001</v>
      </c>
      <c r="I131" s="220"/>
      <c r="J131" s="221">
        <f>ROUND(I131*H131,2)</f>
        <v>0</v>
      </c>
      <c r="K131" s="217" t="s">
        <v>149</v>
      </c>
      <c r="L131" s="46"/>
      <c r="M131" s="222" t="s">
        <v>19</v>
      </c>
      <c r="N131" s="223" t="s">
        <v>45</v>
      </c>
      <c r="O131" s="86"/>
      <c r="P131" s="224">
        <f>O131*H131</f>
        <v>0</v>
      </c>
      <c r="Q131" s="224">
        <v>0.019539999999999998</v>
      </c>
      <c r="R131" s="224">
        <f>Q131*H131</f>
        <v>0.0004885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150</v>
      </c>
      <c r="AT131" s="226" t="s">
        <v>145</v>
      </c>
      <c r="AU131" s="226" t="s">
        <v>83</v>
      </c>
      <c r="AY131" s="19" t="s">
        <v>143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150</v>
      </c>
      <c r="BM131" s="226" t="s">
        <v>187</v>
      </c>
    </row>
    <row r="132" s="2" customFormat="1">
      <c r="A132" s="40"/>
      <c r="B132" s="41"/>
      <c r="C132" s="42"/>
      <c r="D132" s="228" t="s">
        <v>152</v>
      </c>
      <c r="E132" s="42"/>
      <c r="F132" s="229" t="s">
        <v>188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83</v>
      </c>
    </row>
    <row r="133" s="13" customFormat="1">
      <c r="A133" s="13"/>
      <c r="B133" s="233"/>
      <c r="C133" s="234"/>
      <c r="D133" s="235" t="s">
        <v>154</v>
      </c>
      <c r="E133" s="236" t="s">
        <v>19</v>
      </c>
      <c r="F133" s="237" t="s">
        <v>189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154</v>
      </c>
      <c r="AU133" s="243" t="s">
        <v>83</v>
      </c>
      <c r="AV133" s="13" t="s">
        <v>81</v>
      </c>
      <c r="AW133" s="13" t="s">
        <v>35</v>
      </c>
      <c r="AX133" s="13" t="s">
        <v>74</v>
      </c>
      <c r="AY133" s="243" t="s">
        <v>143</v>
      </c>
    </row>
    <row r="134" s="14" customFormat="1">
      <c r="A134" s="14"/>
      <c r="B134" s="244"/>
      <c r="C134" s="245"/>
      <c r="D134" s="235" t="s">
        <v>154</v>
      </c>
      <c r="E134" s="246" t="s">
        <v>19</v>
      </c>
      <c r="F134" s="247" t="s">
        <v>190</v>
      </c>
      <c r="G134" s="245"/>
      <c r="H134" s="248">
        <v>0.025000000000000001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154</v>
      </c>
      <c r="AU134" s="254" t="s">
        <v>83</v>
      </c>
      <c r="AV134" s="14" t="s">
        <v>83</v>
      </c>
      <c r="AW134" s="14" t="s">
        <v>35</v>
      </c>
      <c r="AX134" s="14" t="s">
        <v>74</v>
      </c>
      <c r="AY134" s="254" t="s">
        <v>143</v>
      </c>
    </row>
    <row r="135" s="15" customFormat="1">
      <c r="A135" s="15"/>
      <c r="B135" s="255"/>
      <c r="C135" s="256"/>
      <c r="D135" s="235" t="s">
        <v>154</v>
      </c>
      <c r="E135" s="257" t="s">
        <v>19</v>
      </c>
      <c r="F135" s="258" t="s">
        <v>157</v>
      </c>
      <c r="G135" s="256"/>
      <c r="H135" s="259">
        <v>0.025000000000000001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154</v>
      </c>
      <c r="AU135" s="265" t="s">
        <v>83</v>
      </c>
      <c r="AV135" s="15" t="s">
        <v>150</v>
      </c>
      <c r="AW135" s="15" t="s">
        <v>35</v>
      </c>
      <c r="AX135" s="15" t="s">
        <v>81</v>
      </c>
      <c r="AY135" s="265" t="s">
        <v>143</v>
      </c>
    </row>
    <row r="136" s="2" customFormat="1" ht="24.15" customHeight="1">
      <c r="A136" s="40"/>
      <c r="B136" s="41"/>
      <c r="C136" s="266" t="s">
        <v>191</v>
      </c>
      <c r="D136" s="266" t="s">
        <v>192</v>
      </c>
      <c r="E136" s="267" t="s">
        <v>193</v>
      </c>
      <c r="F136" s="268" t="s">
        <v>194</v>
      </c>
      <c r="G136" s="269" t="s">
        <v>186</v>
      </c>
      <c r="H136" s="270">
        <v>0.025000000000000001</v>
      </c>
      <c r="I136" s="271"/>
      <c r="J136" s="272">
        <f>ROUND(I136*H136,2)</f>
        <v>0</v>
      </c>
      <c r="K136" s="268" t="s">
        <v>149</v>
      </c>
      <c r="L136" s="273"/>
      <c r="M136" s="274" t="s">
        <v>19</v>
      </c>
      <c r="N136" s="275" t="s">
        <v>45</v>
      </c>
      <c r="O136" s="86"/>
      <c r="P136" s="224">
        <f>O136*H136</f>
        <v>0</v>
      </c>
      <c r="Q136" s="224">
        <v>1</v>
      </c>
      <c r="R136" s="224">
        <f>Q136*H136</f>
        <v>0.025000000000000001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195</v>
      </c>
      <c r="AT136" s="226" t="s">
        <v>192</v>
      </c>
      <c r="AU136" s="226" t="s">
        <v>83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150</v>
      </c>
      <c r="BM136" s="226" t="s">
        <v>196</v>
      </c>
    </row>
    <row r="137" s="2" customFormat="1" ht="33" customHeight="1">
      <c r="A137" s="40"/>
      <c r="B137" s="41"/>
      <c r="C137" s="215" t="s">
        <v>195</v>
      </c>
      <c r="D137" s="215" t="s">
        <v>145</v>
      </c>
      <c r="E137" s="216" t="s">
        <v>197</v>
      </c>
      <c r="F137" s="217" t="s">
        <v>198</v>
      </c>
      <c r="G137" s="218" t="s">
        <v>186</v>
      </c>
      <c r="H137" s="219">
        <v>4.1079999999999997</v>
      </c>
      <c r="I137" s="220"/>
      <c r="J137" s="221">
        <f>ROUND(I137*H137,2)</f>
        <v>0</v>
      </c>
      <c r="K137" s="217" t="s">
        <v>149</v>
      </c>
      <c r="L137" s="46"/>
      <c r="M137" s="222" t="s">
        <v>19</v>
      </c>
      <c r="N137" s="223" t="s">
        <v>45</v>
      </c>
      <c r="O137" s="86"/>
      <c r="P137" s="224">
        <f>O137*H137</f>
        <v>0</v>
      </c>
      <c r="Q137" s="224">
        <v>1.0900000000000001</v>
      </c>
      <c r="R137" s="224">
        <f>Q137*H137</f>
        <v>4.4777199999999997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150</v>
      </c>
      <c r="AT137" s="226" t="s">
        <v>145</v>
      </c>
      <c r="AU137" s="226" t="s">
        <v>83</v>
      </c>
      <c r="AY137" s="19" t="s">
        <v>143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150</v>
      </c>
      <c r="BM137" s="226" t="s">
        <v>199</v>
      </c>
    </row>
    <row r="138" s="2" customFormat="1">
      <c r="A138" s="40"/>
      <c r="B138" s="41"/>
      <c r="C138" s="42"/>
      <c r="D138" s="228" t="s">
        <v>152</v>
      </c>
      <c r="E138" s="42"/>
      <c r="F138" s="229" t="s">
        <v>200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152</v>
      </c>
      <c r="AU138" s="19" t="s">
        <v>83</v>
      </c>
    </row>
    <row r="139" s="13" customFormat="1">
      <c r="A139" s="13"/>
      <c r="B139" s="233"/>
      <c r="C139" s="234"/>
      <c r="D139" s="235" t="s">
        <v>154</v>
      </c>
      <c r="E139" s="236" t="s">
        <v>19</v>
      </c>
      <c r="F139" s="237" t="s">
        <v>201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154</v>
      </c>
      <c r="AU139" s="243" t="s">
        <v>83</v>
      </c>
      <c r="AV139" s="13" t="s">
        <v>81</v>
      </c>
      <c r="AW139" s="13" t="s">
        <v>35</v>
      </c>
      <c r="AX139" s="13" t="s">
        <v>74</v>
      </c>
      <c r="AY139" s="243" t="s">
        <v>143</v>
      </c>
    </row>
    <row r="140" s="14" customFormat="1">
      <c r="A140" s="14"/>
      <c r="B140" s="244"/>
      <c r="C140" s="245"/>
      <c r="D140" s="235" t="s">
        <v>154</v>
      </c>
      <c r="E140" s="246" t="s">
        <v>19</v>
      </c>
      <c r="F140" s="247" t="s">
        <v>202</v>
      </c>
      <c r="G140" s="245"/>
      <c r="H140" s="248">
        <v>1.6719999999999999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154</v>
      </c>
      <c r="AU140" s="254" t="s">
        <v>83</v>
      </c>
      <c r="AV140" s="14" t="s">
        <v>83</v>
      </c>
      <c r="AW140" s="14" t="s">
        <v>35</v>
      </c>
      <c r="AX140" s="14" t="s">
        <v>74</v>
      </c>
      <c r="AY140" s="254" t="s">
        <v>143</v>
      </c>
    </row>
    <row r="141" s="14" customFormat="1">
      <c r="A141" s="14"/>
      <c r="B141" s="244"/>
      <c r="C141" s="245"/>
      <c r="D141" s="235" t="s">
        <v>154</v>
      </c>
      <c r="E141" s="246" t="s">
        <v>19</v>
      </c>
      <c r="F141" s="247" t="s">
        <v>203</v>
      </c>
      <c r="G141" s="245"/>
      <c r="H141" s="248">
        <v>0.73899999999999999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154</v>
      </c>
      <c r="AU141" s="254" t="s">
        <v>83</v>
      </c>
      <c r="AV141" s="14" t="s">
        <v>83</v>
      </c>
      <c r="AW141" s="14" t="s">
        <v>35</v>
      </c>
      <c r="AX141" s="14" t="s">
        <v>74</v>
      </c>
      <c r="AY141" s="254" t="s">
        <v>143</v>
      </c>
    </row>
    <row r="142" s="14" customFormat="1">
      <c r="A142" s="14"/>
      <c r="B142" s="244"/>
      <c r="C142" s="245"/>
      <c r="D142" s="235" t="s">
        <v>154</v>
      </c>
      <c r="E142" s="246" t="s">
        <v>19</v>
      </c>
      <c r="F142" s="247" t="s">
        <v>204</v>
      </c>
      <c r="G142" s="245"/>
      <c r="H142" s="248">
        <v>1.038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154</v>
      </c>
      <c r="AU142" s="254" t="s">
        <v>83</v>
      </c>
      <c r="AV142" s="14" t="s">
        <v>83</v>
      </c>
      <c r="AW142" s="14" t="s">
        <v>35</v>
      </c>
      <c r="AX142" s="14" t="s">
        <v>74</v>
      </c>
      <c r="AY142" s="254" t="s">
        <v>143</v>
      </c>
    </row>
    <row r="143" s="14" customFormat="1">
      <c r="A143" s="14"/>
      <c r="B143" s="244"/>
      <c r="C143" s="245"/>
      <c r="D143" s="235" t="s">
        <v>154</v>
      </c>
      <c r="E143" s="246" t="s">
        <v>19</v>
      </c>
      <c r="F143" s="247" t="s">
        <v>205</v>
      </c>
      <c r="G143" s="245"/>
      <c r="H143" s="248">
        <v>0.28499999999999998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154</v>
      </c>
      <c r="AU143" s="254" t="s">
        <v>83</v>
      </c>
      <c r="AV143" s="14" t="s">
        <v>83</v>
      </c>
      <c r="AW143" s="14" t="s">
        <v>35</v>
      </c>
      <c r="AX143" s="14" t="s">
        <v>74</v>
      </c>
      <c r="AY143" s="254" t="s">
        <v>143</v>
      </c>
    </row>
    <row r="144" s="14" customFormat="1">
      <c r="A144" s="14"/>
      <c r="B144" s="244"/>
      <c r="C144" s="245"/>
      <c r="D144" s="235" t="s">
        <v>154</v>
      </c>
      <c r="E144" s="246" t="s">
        <v>19</v>
      </c>
      <c r="F144" s="247" t="s">
        <v>206</v>
      </c>
      <c r="G144" s="245"/>
      <c r="H144" s="248">
        <v>0.374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154</v>
      </c>
      <c r="AU144" s="254" t="s">
        <v>83</v>
      </c>
      <c r="AV144" s="14" t="s">
        <v>83</v>
      </c>
      <c r="AW144" s="14" t="s">
        <v>35</v>
      </c>
      <c r="AX144" s="14" t="s">
        <v>74</v>
      </c>
      <c r="AY144" s="254" t="s">
        <v>143</v>
      </c>
    </row>
    <row r="145" s="15" customFormat="1">
      <c r="A145" s="15"/>
      <c r="B145" s="255"/>
      <c r="C145" s="256"/>
      <c r="D145" s="235" t="s">
        <v>154</v>
      </c>
      <c r="E145" s="257" t="s">
        <v>19</v>
      </c>
      <c r="F145" s="258" t="s">
        <v>157</v>
      </c>
      <c r="G145" s="256"/>
      <c r="H145" s="259">
        <v>4.1079999999999997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154</v>
      </c>
      <c r="AU145" s="265" t="s">
        <v>83</v>
      </c>
      <c r="AV145" s="15" t="s">
        <v>150</v>
      </c>
      <c r="AW145" s="15" t="s">
        <v>35</v>
      </c>
      <c r="AX145" s="15" t="s">
        <v>81</v>
      </c>
      <c r="AY145" s="265" t="s">
        <v>143</v>
      </c>
    </row>
    <row r="146" s="2" customFormat="1" ht="37.8" customHeight="1">
      <c r="A146" s="40"/>
      <c r="B146" s="41"/>
      <c r="C146" s="215" t="s">
        <v>207</v>
      </c>
      <c r="D146" s="215" t="s">
        <v>145</v>
      </c>
      <c r="E146" s="216" t="s">
        <v>208</v>
      </c>
      <c r="F146" s="217" t="s">
        <v>209</v>
      </c>
      <c r="G146" s="218" t="s">
        <v>160</v>
      </c>
      <c r="H146" s="219">
        <v>0.28000000000000003</v>
      </c>
      <c r="I146" s="220"/>
      <c r="J146" s="221">
        <f>ROUND(I146*H146,2)</f>
        <v>0</v>
      </c>
      <c r="K146" s="217" t="s">
        <v>149</v>
      </c>
      <c r="L146" s="46"/>
      <c r="M146" s="222" t="s">
        <v>19</v>
      </c>
      <c r="N146" s="223" t="s">
        <v>45</v>
      </c>
      <c r="O146" s="86"/>
      <c r="P146" s="224">
        <f>O146*H146</f>
        <v>0</v>
      </c>
      <c r="Q146" s="224">
        <v>0.17818000000000001</v>
      </c>
      <c r="R146" s="224">
        <f>Q146*H146</f>
        <v>0.049890400000000008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150</v>
      </c>
      <c r="AT146" s="226" t="s">
        <v>145</v>
      </c>
      <c r="AU146" s="226" t="s">
        <v>83</v>
      </c>
      <c r="AY146" s="19" t="s">
        <v>143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150</v>
      </c>
      <c r="BM146" s="226" t="s">
        <v>210</v>
      </c>
    </row>
    <row r="147" s="2" customFormat="1">
      <c r="A147" s="40"/>
      <c r="B147" s="41"/>
      <c r="C147" s="42"/>
      <c r="D147" s="228" t="s">
        <v>152</v>
      </c>
      <c r="E147" s="42"/>
      <c r="F147" s="229" t="s">
        <v>211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152</v>
      </c>
      <c r="AU147" s="19" t="s">
        <v>83</v>
      </c>
    </row>
    <row r="148" s="14" customFormat="1">
      <c r="A148" s="14"/>
      <c r="B148" s="244"/>
      <c r="C148" s="245"/>
      <c r="D148" s="235" t="s">
        <v>154</v>
      </c>
      <c r="E148" s="246" t="s">
        <v>19</v>
      </c>
      <c r="F148" s="247" t="s">
        <v>212</v>
      </c>
      <c r="G148" s="245"/>
      <c r="H148" s="248">
        <v>0.28000000000000003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154</v>
      </c>
      <c r="AU148" s="254" t="s">
        <v>83</v>
      </c>
      <c r="AV148" s="14" t="s">
        <v>83</v>
      </c>
      <c r="AW148" s="14" t="s">
        <v>35</v>
      </c>
      <c r="AX148" s="14" t="s">
        <v>74</v>
      </c>
      <c r="AY148" s="254" t="s">
        <v>143</v>
      </c>
    </row>
    <row r="149" s="15" customFormat="1">
      <c r="A149" s="15"/>
      <c r="B149" s="255"/>
      <c r="C149" s="256"/>
      <c r="D149" s="235" t="s">
        <v>154</v>
      </c>
      <c r="E149" s="257" t="s">
        <v>19</v>
      </c>
      <c r="F149" s="258" t="s">
        <v>157</v>
      </c>
      <c r="G149" s="256"/>
      <c r="H149" s="259">
        <v>0.28000000000000003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154</v>
      </c>
      <c r="AU149" s="265" t="s">
        <v>83</v>
      </c>
      <c r="AV149" s="15" t="s">
        <v>150</v>
      </c>
      <c r="AW149" s="15" t="s">
        <v>35</v>
      </c>
      <c r="AX149" s="15" t="s">
        <v>81</v>
      </c>
      <c r="AY149" s="265" t="s">
        <v>143</v>
      </c>
    </row>
    <row r="150" s="12" customFormat="1" ht="22.8" customHeight="1">
      <c r="A150" s="12"/>
      <c r="B150" s="199"/>
      <c r="C150" s="200"/>
      <c r="D150" s="201" t="s">
        <v>73</v>
      </c>
      <c r="E150" s="213" t="s">
        <v>150</v>
      </c>
      <c r="F150" s="213" t="s">
        <v>213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SUM(P151:P199)</f>
        <v>0</v>
      </c>
      <c r="Q150" s="207"/>
      <c r="R150" s="208">
        <f>SUM(R151:R199)</f>
        <v>6.3744128</v>
      </c>
      <c r="S150" s="207"/>
      <c r="T150" s="209">
        <f>SUM(T151:T199)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73</v>
      </c>
      <c r="AU150" s="211" t="s">
        <v>81</v>
      </c>
      <c r="AY150" s="210" t="s">
        <v>143</v>
      </c>
      <c r="BK150" s="212">
        <f>SUM(BK151:BK199)</f>
        <v>0</v>
      </c>
    </row>
    <row r="151" s="2" customFormat="1" ht="16.5" customHeight="1">
      <c r="A151" s="40"/>
      <c r="B151" s="41"/>
      <c r="C151" s="215" t="s">
        <v>214</v>
      </c>
      <c r="D151" s="215" t="s">
        <v>145</v>
      </c>
      <c r="E151" s="216" t="s">
        <v>215</v>
      </c>
      <c r="F151" s="217" t="s">
        <v>216</v>
      </c>
      <c r="G151" s="218" t="s">
        <v>217</v>
      </c>
      <c r="H151" s="219">
        <v>45</v>
      </c>
      <c r="I151" s="220"/>
      <c r="J151" s="221">
        <f>ROUND(I151*H151,2)</f>
        <v>0</v>
      </c>
      <c r="K151" s="217" t="s">
        <v>218</v>
      </c>
      <c r="L151" s="46"/>
      <c r="M151" s="222" t="s">
        <v>19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150</v>
      </c>
      <c r="AT151" s="226" t="s">
        <v>145</v>
      </c>
      <c r="AU151" s="226" t="s">
        <v>83</v>
      </c>
      <c r="AY151" s="19" t="s">
        <v>143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150</v>
      </c>
      <c r="BM151" s="226" t="s">
        <v>219</v>
      </c>
    </row>
    <row r="152" s="2" customFormat="1">
      <c r="A152" s="40"/>
      <c r="B152" s="41"/>
      <c r="C152" s="42"/>
      <c r="D152" s="235" t="s">
        <v>220</v>
      </c>
      <c r="E152" s="42"/>
      <c r="F152" s="276" t="s">
        <v>221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220</v>
      </c>
      <c r="AU152" s="19" t="s">
        <v>83</v>
      </c>
    </row>
    <row r="153" s="14" customFormat="1">
      <c r="A153" s="14"/>
      <c r="B153" s="244"/>
      <c r="C153" s="245"/>
      <c r="D153" s="235" t="s">
        <v>154</v>
      </c>
      <c r="E153" s="246" t="s">
        <v>19</v>
      </c>
      <c r="F153" s="247" t="s">
        <v>222</v>
      </c>
      <c r="G153" s="245"/>
      <c r="H153" s="248">
        <v>45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154</v>
      </c>
      <c r="AU153" s="254" t="s">
        <v>83</v>
      </c>
      <c r="AV153" s="14" t="s">
        <v>83</v>
      </c>
      <c r="AW153" s="14" t="s">
        <v>35</v>
      </c>
      <c r="AX153" s="14" t="s">
        <v>74</v>
      </c>
      <c r="AY153" s="254" t="s">
        <v>143</v>
      </c>
    </row>
    <row r="154" s="15" customFormat="1">
      <c r="A154" s="15"/>
      <c r="B154" s="255"/>
      <c r="C154" s="256"/>
      <c r="D154" s="235" t="s">
        <v>154</v>
      </c>
      <c r="E154" s="257" t="s">
        <v>19</v>
      </c>
      <c r="F154" s="258" t="s">
        <v>157</v>
      </c>
      <c r="G154" s="256"/>
      <c r="H154" s="259">
        <v>45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154</v>
      </c>
      <c r="AU154" s="265" t="s">
        <v>83</v>
      </c>
      <c r="AV154" s="15" t="s">
        <v>150</v>
      </c>
      <c r="AW154" s="15" t="s">
        <v>35</v>
      </c>
      <c r="AX154" s="15" t="s">
        <v>81</v>
      </c>
      <c r="AY154" s="265" t="s">
        <v>143</v>
      </c>
    </row>
    <row r="155" s="2" customFormat="1" ht="37.8" customHeight="1">
      <c r="A155" s="40"/>
      <c r="B155" s="41"/>
      <c r="C155" s="215" t="s">
        <v>223</v>
      </c>
      <c r="D155" s="215" t="s">
        <v>145</v>
      </c>
      <c r="E155" s="216" t="s">
        <v>224</v>
      </c>
      <c r="F155" s="217" t="s">
        <v>225</v>
      </c>
      <c r="G155" s="218" t="s">
        <v>160</v>
      </c>
      <c r="H155" s="219">
        <v>754.86000000000001</v>
      </c>
      <c r="I155" s="220"/>
      <c r="J155" s="221">
        <f>ROUND(I155*H155,2)</f>
        <v>0</v>
      </c>
      <c r="K155" s="217" t="s">
        <v>149</v>
      </c>
      <c r="L155" s="46"/>
      <c r="M155" s="222" t="s">
        <v>19</v>
      </c>
      <c r="N155" s="223" t="s">
        <v>45</v>
      </c>
      <c r="O155" s="86"/>
      <c r="P155" s="224">
        <f>O155*H155</f>
        <v>0</v>
      </c>
      <c r="Q155" s="224">
        <v>0.001</v>
      </c>
      <c r="R155" s="224">
        <f>Q155*H155</f>
        <v>0.75485999999999998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150</v>
      </c>
      <c r="AT155" s="226" t="s">
        <v>145</v>
      </c>
      <c r="AU155" s="226" t="s">
        <v>83</v>
      </c>
      <c r="AY155" s="19" t="s">
        <v>143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150</v>
      </c>
      <c r="BM155" s="226" t="s">
        <v>226</v>
      </c>
    </row>
    <row r="156" s="2" customFormat="1">
      <c r="A156" s="40"/>
      <c r="B156" s="41"/>
      <c r="C156" s="42"/>
      <c r="D156" s="228" t="s">
        <v>152</v>
      </c>
      <c r="E156" s="42"/>
      <c r="F156" s="229" t="s">
        <v>227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83</v>
      </c>
    </row>
    <row r="157" s="13" customFormat="1">
      <c r="A157" s="13"/>
      <c r="B157" s="233"/>
      <c r="C157" s="234"/>
      <c r="D157" s="235" t="s">
        <v>154</v>
      </c>
      <c r="E157" s="236" t="s">
        <v>19</v>
      </c>
      <c r="F157" s="237" t="s">
        <v>228</v>
      </c>
      <c r="G157" s="234"/>
      <c r="H157" s="236" t="s">
        <v>19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154</v>
      </c>
      <c r="AU157" s="243" t="s">
        <v>83</v>
      </c>
      <c r="AV157" s="13" t="s">
        <v>81</v>
      </c>
      <c r="AW157" s="13" t="s">
        <v>35</v>
      </c>
      <c r="AX157" s="13" t="s">
        <v>74</v>
      </c>
      <c r="AY157" s="243" t="s">
        <v>143</v>
      </c>
    </row>
    <row r="158" s="14" customFormat="1">
      <c r="A158" s="14"/>
      <c r="B158" s="244"/>
      <c r="C158" s="245"/>
      <c r="D158" s="235" t="s">
        <v>154</v>
      </c>
      <c r="E158" s="246" t="s">
        <v>19</v>
      </c>
      <c r="F158" s="247" t="s">
        <v>229</v>
      </c>
      <c r="G158" s="245"/>
      <c r="H158" s="248">
        <v>163.09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154</v>
      </c>
      <c r="AU158" s="254" t="s">
        <v>83</v>
      </c>
      <c r="AV158" s="14" t="s">
        <v>83</v>
      </c>
      <c r="AW158" s="14" t="s">
        <v>35</v>
      </c>
      <c r="AX158" s="14" t="s">
        <v>74</v>
      </c>
      <c r="AY158" s="254" t="s">
        <v>143</v>
      </c>
    </row>
    <row r="159" s="14" customFormat="1">
      <c r="A159" s="14"/>
      <c r="B159" s="244"/>
      <c r="C159" s="245"/>
      <c r="D159" s="235" t="s">
        <v>154</v>
      </c>
      <c r="E159" s="246" t="s">
        <v>19</v>
      </c>
      <c r="F159" s="247" t="s">
        <v>230</v>
      </c>
      <c r="G159" s="245"/>
      <c r="H159" s="248">
        <v>5.9800000000000004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154</v>
      </c>
      <c r="AU159" s="254" t="s">
        <v>83</v>
      </c>
      <c r="AV159" s="14" t="s">
        <v>83</v>
      </c>
      <c r="AW159" s="14" t="s">
        <v>35</v>
      </c>
      <c r="AX159" s="14" t="s">
        <v>74</v>
      </c>
      <c r="AY159" s="254" t="s">
        <v>143</v>
      </c>
    </row>
    <row r="160" s="14" customFormat="1">
      <c r="A160" s="14"/>
      <c r="B160" s="244"/>
      <c r="C160" s="245"/>
      <c r="D160" s="235" t="s">
        <v>154</v>
      </c>
      <c r="E160" s="246" t="s">
        <v>19</v>
      </c>
      <c r="F160" s="247" t="s">
        <v>231</v>
      </c>
      <c r="G160" s="245"/>
      <c r="H160" s="248">
        <v>14.039999999999999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154</v>
      </c>
      <c r="AU160" s="254" t="s">
        <v>83</v>
      </c>
      <c r="AV160" s="14" t="s">
        <v>83</v>
      </c>
      <c r="AW160" s="14" t="s">
        <v>35</v>
      </c>
      <c r="AX160" s="14" t="s">
        <v>74</v>
      </c>
      <c r="AY160" s="254" t="s">
        <v>143</v>
      </c>
    </row>
    <row r="161" s="14" customFormat="1">
      <c r="A161" s="14"/>
      <c r="B161" s="244"/>
      <c r="C161" s="245"/>
      <c r="D161" s="235" t="s">
        <v>154</v>
      </c>
      <c r="E161" s="246" t="s">
        <v>19</v>
      </c>
      <c r="F161" s="247" t="s">
        <v>232</v>
      </c>
      <c r="G161" s="245"/>
      <c r="H161" s="248">
        <v>5.9800000000000004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154</v>
      </c>
      <c r="AU161" s="254" t="s">
        <v>83</v>
      </c>
      <c r="AV161" s="14" t="s">
        <v>83</v>
      </c>
      <c r="AW161" s="14" t="s">
        <v>35</v>
      </c>
      <c r="AX161" s="14" t="s">
        <v>74</v>
      </c>
      <c r="AY161" s="254" t="s">
        <v>143</v>
      </c>
    </row>
    <row r="162" s="14" customFormat="1">
      <c r="A162" s="14"/>
      <c r="B162" s="244"/>
      <c r="C162" s="245"/>
      <c r="D162" s="235" t="s">
        <v>154</v>
      </c>
      <c r="E162" s="246" t="s">
        <v>19</v>
      </c>
      <c r="F162" s="247" t="s">
        <v>233</v>
      </c>
      <c r="G162" s="245"/>
      <c r="H162" s="248">
        <v>14.039999999999999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154</v>
      </c>
      <c r="AU162" s="254" t="s">
        <v>83</v>
      </c>
      <c r="AV162" s="14" t="s">
        <v>83</v>
      </c>
      <c r="AW162" s="14" t="s">
        <v>35</v>
      </c>
      <c r="AX162" s="14" t="s">
        <v>74</v>
      </c>
      <c r="AY162" s="254" t="s">
        <v>143</v>
      </c>
    </row>
    <row r="163" s="14" customFormat="1">
      <c r="A163" s="14"/>
      <c r="B163" s="244"/>
      <c r="C163" s="245"/>
      <c r="D163" s="235" t="s">
        <v>154</v>
      </c>
      <c r="E163" s="246" t="s">
        <v>19</v>
      </c>
      <c r="F163" s="247" t="s">
        <v>234</v>
      </c>
      <c r="G163" s="245"/>
      <c r="H163" s="248">
        <v>6.0300000000000002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154</v>
      </c>
      <c r="AU163" s="254" t="s">
        <v>83</v>
      </c>
      <c r="AV163" s="14" t="s">
        <v>83</v>
      </c>
      <c r="AW163" s="14" t="s">
        <v>35</v>
      </c>
      <c r="AX163" s="14" t="s">
        <v>74</v>
      </c>
      <c r="AY163" s="254" t="s">
        <v>143</v>
      </c>
    </row>
    <row r="164" s="14" customFormat="1">
      <c r="A164" s="14"/>
      <c r="B164" s="244"/>
      <c r="C164" s="245"/>
      <c r="D164" s="235" t="s">
        <v>154</v>
      </c>
      <c r="E164" s="246" t="s">
        <v>19</v>
      </c>
      <c r="F164" s="247" t="s">
        <v>235</v>
      </c>
      <c r="G164" s="245"/>
      <c r="H164" s="248">
        <v>5.3099999999999996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154</v>
      </c>
      <c r="AU164" s="254" t="s">
        <v>83</v>
      </c>
      <c r="AV164" s="14" t="s">
        <v>83</v>
      </c>
      <c r="AW164" s="14" t="s">
        <v>35</v>
      </c>
      <c r="AX164" s="14" t="s">
        <v>74</v>
      </c>
      <c r="AY164" s="254" t="s">
        <v>143</v>
      </c>
    </row>
    <row r="165" s="14" customFormat="1">
      <c r="A165" s="14"/>
      <c r="B165" s="244"/>
      <c r="C165" s="245"/>
      <c r="D165" s="235" t="s">
        <v>154</v>
      </c>
      <c r="E165" s="246" t="s">
        <v>19</v>
      </c>
      <c r="F165" s="247" t="s">
        <v>236</v>
      </c>
      <c r="G165" s="245"/>
      <c r="H165" s="248">
        <v>52.579999999999998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154</v>
      </c>
      <c r="AU165" s="254" t="s">
        <v>83</v>
      </c>
      <c r="AV165" s="14" t="s">
        <v>83</v>
      </c>
      <c r="AW165" s="14" t="s">
        <v>35</v>
      </c>
      <c r="AX165" s="14" t="s">
        <v>74</v>
      </c>
      <c r="AY165" s="254" t="s">
        <v>143</v>
      </c>
    </row>
    <row r="166" s="14" customFormat="1">
      <c r="A166" s="14"/>
      <c r="B166" s="244"/>
      <c r="C166" s="245"/>
      <c r="D166" s="235" t="s">
        <v>154</v>
      </c>
      <c r="E166" s="246" t="s">
        <v>19</v>
      </c>
      <c r="F166" s="247" t="s">
        <v>237</v>
      </c>
      <c r="G166" s="245"/>
      <c r="H166" s="248">
        <v>75.319999999999993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154</v>
      </c>
      <c r="AU166" s="254" t="s">
        <v>83</v>
      </c>
      <c r="AV166" s="14" t="s">
        <v>83</v>
      </c>
      <c r="AW166" s="14" t="s">
        <v>35</v>
      </c>
      <c r="AX166" s="14" t="s">
        <v>74</v>
      </c>
      <c r="AY166" s="254" t="s">
        <v>143</v>
      </c>
    </row>
    <row r="167" s="14" customFormat="1">
      <c r="A167" s="14"/>
      <c r="B167" s="244"/>
      <c r="C167" s="245"/>
      <c r="D167" s="235" t="s">
        <v>154</v>
      </c>
      <c r="E167" s="246" t="s">
        <v>19</v>
      </c>
      <c r="F167" s="247" t="s">
        <v>238</v>
      </c>
      <c r="G167" s="245"/>
      <c r="H167" s="248">
        <v>14.630000000000001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154</v>
      </c>
      <c r="AU167" s="254" t="s">
        <v>83</v>
      </c>
      <c r="AV167" s="14" t="s">
        <v>83</v>
      </c>
      <c r="AW167" s="14" t="s">
        <v>35</v>
      </c>
      <c r="AX167" s="14" t="s">
        <v>74</v>
      </c>
      <c r="AY167" s="254" t="s">
        <v>143</v>
      </c>
    </row>
    <row r="168" s="14" customFormat="1">
      <c r="A168" s="14"/>
      <c r="B168" s="244"/>
      <c r="C168" s="245"/>
      <c r="D168" s="235" t="s">
        <v>154</v>
      </c>
      <c r="E168" s="246" t="s">
        <v>19</v>
      </c>
      <c r="F168" s="247" t="s">
        <v>239</v>
      </c>
      <c r="G168" s="245"/>
      <c r="H168" s="248">
        <v>54.170000000000002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154</v>
      </c>
      <c r="AU168" s="254" t="s">
        <v>83</v>
      </c>
      <c r="AV168" s="14" t="s">
        <v>83</v>
      </c>
      <c r="AW168" s="14" t="s">
        <v>35</v>
      </c>
      <c r="AX168" s="14" t="s">
        <v>74</v>
      </c>
      <c r="AY168" s="254" t="s">
        <v>143</v>
      </c>
    </row>
    <row r="169" s="14" customFormat="1">
      <c r="A169" s="14"/>
      <c r="B169" s="244"/>
      <c r="C169" s="245"/>
      <c r="D169" s="235" t="s">
        <v>154</v>
      </c>
      <c r="E169" s="246" t="s">
        <v>19</v>
      </c>
      <c r="F169" s="247" t="s">
        <v>240</v>
      </c>
      <c r="G169" s="245"/>
      <c r="H169" s="248">
        <v>82.790000000000006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154</v>
      </c>
      <c r="AU169" s="254" t="s">
        <v>83</v>
      </c>
      <c r="AV169" s="14" t="s">
        <v>83</v>
      </c>
      <c r="AW169" s="14" t="s">
        <v>35</v>
      </c>
      <c r="AX169" s="14" t="s">
        <v>74</v>
      </c>
      <c r="AY169" s="254" t="s">
        <v>143</v>
      </c>
    </row>
    <row r="170" s="14" customFormat="1">
      <c r="A170" s="14"/>
      <c r="B170" s="244"/>
      <c r="C170" s="245"/>
      <c r="D170" s="235" t="s">
        <v>154</v>
      </c>
      <c r="E170" s="246" t="s">
        <v>19</v>
      </c>
      <c r="F170" s="247" t="s">
        <v>241</v>
      </c>
      <c r="G170" s="245"/>
      <c r="H170" s="248">
        <v>78.239999999999995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154</v>
      </c>
      <c r="AU170" s="254" t="s">
        <v>83</v>
      </c>
      <c r="AV170" s="14" t="s">
        <v>83</v>
      </c>
      <c r="AW170" s="14" t="s">
        <v>35</v>
      </c>
      <c r="AX170" s="14" t="s">
        <v>74</v>
      </c>
      <c r="AY170" s="254" t="s">
        <v>143</v>
      </c>
    </row>
    <row r="171" s="14" customFormat="1">
      <c r="A171" s="14"/>
      <c r="B171" s="244"/>
      <c r="C171" s="245"/>
      <c r="D171" s="235" t="s">
        <v>154</v>
      </c>
      <c r="E171" s="246" t="s">
        <v>19</v>
      </c>
      <c r="F171" s="247" t="s">
        <v>242</v>
      </c>
      <c r="G171" s="245"/>
      <c r="H171" s="248">
        <v>80.030000000000001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154</v>
      </c>
      <c r="AU171" s="254" t="s">
        <v>83</v>
      </c>
      <c r="AV171" s="14" t="s">
        <v>83</v>
      </c>
      <c r="AW171" s="14" t="s">
        <v>35</v>
      </c>
      <c r="AX171" s="14" t="s">
        <v>74</v>
      </c>
      <c r="AY171" s="254" t="s">
        <v>143</v>
      </c>
    </row>
    <row r="172" s="14" customFormat="1">
      <c r="A172" s="14"/>
      <c r="B172" s="244"/>
      <c r="C172" s="245"/>
      <c r="D172" s="235" t="s">
        <v>154</v>
      </c>
      <c r="E172" s="246" t="s">
        <v>19</v>
      </c>
      <c r="F172" s="247" t="s">
        <v>243</v>
      </c>
      <c r="G172" s="245"/>
      <c r="H172" s="248">
        <v>81.359999999999999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154</v>
      </c>
      <c r="AU172" s="254" t="s">
        <v>83</v>
      </c>
      <c r="AV172" s="14" t="s">
        <v>83</v>
      </c>
      <c r="AW172" s="14" t="s">
        <v>35</v>
      </c>
      <c r="AX172" s="14" t="s">
        <v>74</v>
      </c>
      <c r="AY172" s="254" t="s">
        <v>143</v>
      </c>
    </row>
    <row r="173" s="14" customFormat="1">
      <c r="A173" s="14"/>
      <c r="B173" s="244"/>
      <c r="C173" s="245"/>
      <c r="D173" s="235" t="s">
        <v>154</v>
      </c>
      <c r="E173" s="246" t="s">
        <v>19</v>
      </c>
      <c r="F173" s="247" t="s">
        <v>244</v>
      </c>
      <c r="G173" s="245"/>
      <c r="H173" s="248">
        <v>21.27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154</v>
      </c>
      <c r="AU173" s="254" t="s">
        <v>83</v>
      </c>
      <c r="AV173" s="14" t="s">
        <v>83</v>
      </c>
      <c r="AW173" s="14" t="s">
        <v>35</v>
      </c>
      <c r="AX173" s="14" t="s">
        <v>74</v>
      </c>
      <c r="AY173" s="254" t="s">
        <v>143</v>
      </c>
    </row>
    <row r="174" s="15" customFormat="1">
      <c r="A174" s="15"/>
      <c r="B174" s="255"/>
      <c r="C174" s="256"/>
      <c r="D174" s="235" t="s">
        <v>154</v>
      </c>
      <c r="E174" s="257" t="s">
        <v>19</v>
      </c>
      <c r="F174" s="258" t="s">
        <v>157</v>
      </c>
      <c r="G174" s="256"/>
      <c r="H174" s="259">
        <v>754.86000000000001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154</v>
      </c>
      <c r="AU174" s="265" t="s">
        <v>83</v>
      </c>
      <c r="AV174" s="15" t="s">
        <v>150</v>
      </c>
      <c r="AW174" s="15" t="s">
        <v>35</v>
      </c>
      <c r="AX174" s="15" t="s">
        <v>81</v>
      </c>
      <c r="AY174" s="265" t="s">
        <v>143</v>
      </c>
    </row>
    <row r="175" s="2" customFormat="1" ht="37.8" customHeight="1">
      <c r="A175" s="40"/>
      <c r="B175" s="41"/>
      <c r="C175" s="215" t="s">
        <v>245</v>
      </c>
      <c r="D175" s="215" t="s">
        <v>145</v>
      </c>
      <c r="E175" s="216" t="s">
        <v>246</v>
      </c>
      <c r="F175" s="217" t="s">
        <v>247</v>
      </c>
      <c r="G175" s="218" t="s">
        <v>160</v>
      </c>
      <c r="H175" s="219">
        <v>754.86000000000001</v>
      </c>
      <c r="I175" s="220"/>
      <c r="J175" s="221">
        <f>ROUND(I175*H175,2)</f>
        <v>0</v>
      </c>
      <c r="K175" s="217" t="s">
        <v>149</v>
      </c>
      <c r="L175" s="46"/>
      <c r="M175" s="222" t="s">
        <v>19</v>
      </c>
      <c r="N175" s="223" t="s">
        <v>45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150</v>
      </c>
      <c r="AT175" s="226" t="s">
        <v>145</v>
      </c>
      <c r="AU175" s="226" t="s">
        <v>83</v>
      </c>
      <c r="AY175" s="19" t="s">
        <v>143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150</v>
      </c>
      <c r="BM175" s="226" t="s">
        <v>248</v>
      </c>
    </row>
    <row r="176" s="2" customFormat="1">
      <c r="A176" s="40"/>
      <c r="B176" s="41"/>
      <c r="C176" s="42"/>
      <c r="D176" s="228" t="s">
        <v>152</v>
      </c>
      <c r="E176" s="42"/>
      <c r="F176" s="229" t="s">
        <v>249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152</v>
      </c>
      <c r="AU176" s="19" t="s">
        <v>83</v>
      </c>
    </row>
    <row r="177" s="2" customFormat="1" ht="37.8" customHeight="1">
      <c r="A177" s="40"/>
      <c r="B177" s="41"/>
      <c r="C177" s="215" t="s">
        <v>250</v>
      </c>
      <c r="D177" s="215" t="s">
        <v>145</v>
      </c>
      <c r="E177" s="216" t="s">
        <v>251</v>
      </c>
      <c r="F177" s="217" t="s">
        <v>252</v>
      </c>
      <c r="G177" s="218" t="s">
        <v>160</v>
      </c>
      <c r="H177" s="219">
        <v>240.56999999999999</v>
      </c>
      <c r="I177" s="220"/>
      <c r="J177" s="221">
        <f>ROUND(I177*H177,2)</f>
        <v>0</v>
      </c>
      <c r="K177" s="217" t="s">
        <v>149</v>
      </c>
      <c r="L177" s="46"/>
      <c r="M177" s="222" t="s">
        <v>19</v>
      </c>
      <c r="N177" s="223" t="s">
        <v>45</v>
      </c>
      <c r="O177" s="86"/>
      <c r="P177" s="224">
        <f>O177*H177</f>
        <v>0</v>
      </c>
      <c r="Q177" s="224">
        <v>0.0010399999999999999</v>
      </c>
      <c r="R177" s="224">
        <f>Q177*H177</f>
        <v>0.25019279999999999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150</v>
      </c>
      <c r="AT177" s="226" t="s">
        <v>145</v>
      </c>
      <c r="AU177" s="226" t="s">
        <v>83</v>
      </c>
      <c r="AY177" s="19" t="s">
        <v>143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150</v>
      </c>
      <c r="BM177" s="226" t="s">
        <v>253</v>
      </c>
    </row>
    <row r="178" s="2" customFormat="1">
      <c r="A178" s="40"/>
      <c r="B178" s="41"/>
      <c r="C178" s="42"/>
      <c r="D178" s="228" t="s">
        <v>152</v>
      </c>
      <c r="E178" s="42"/>
      <c r="F178" s="229" t="s">
        <v>254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152</v>
      </c>
      <c r="AU178" s="19" t="s">
        <v>83</v>
      </c>
    </row>
    <row r="179" s="13" customFormat="1">
      <c r="A179" s="13"/>
      <c r="B179" s="233"/>
      <c r="C179" s="234"/>
      <c r="D179" s="235" t="s">
        <v>154</v>
      </c>
      <c r="E179" s="236" t="s">
        <v>19</v>
      </c>
      <c r="F179" s="237" t="s">
        <v>228</v>
      </c>
      <c r="G179" s="234"/>
      <c r="H179" s="236" t="s">
        <v>19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154</v>
      </c>
      <c r="AU179" s="243" t="s">
        <v>83</v>
      </c>
      <c r="AV179" s="13" t="s">
        <v>81</v>
      </c>
      <c r="AW179" s="13" t="s">
        <v>35</v>
      </c>
      <c r="AX179" s="13" t="s">
        <v>74</v>
      </c>
      <c r="AY179" s="243" t="s">
        <v>143</v>
      </c>
    </row>
    <row r="180" s="14" customFormat="1">
      <c r="A180" s="14"/>
      <c r="B180" s="244"/>
      <c r="C180" s="245"/>
      <c r="D180" s="235" t="s">
        <v>154</v>
      </c>
      <c r="E180" s="246" t="s">
        <v>19</v>
      </c>
      <c r="F180" s="247" t="s">
        <v>255</v>
      </c>
      <c r="G180" s="245"/>
      <c r="H180" s="248">
        <v>75.939999999999998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154</v>
      </c>
      <c r="AU180" s="254" t="s">
        <v>83</v>
      </c>
      <c r="AV180" s="14" t="s">
        <v>83</v>
      </c>
      <c r="AW180" s="14" t="s">
        <v>35</v>
      </c>
      <c r="AX180" s="14" t="s">
        <v>74</v>
      </c>
      <c r="AY180" s="254" t="s">
        <v>143</v>
      </c>
    </row>
    <row r="181" s="14" customFormat="1">
      <c r="A181" s="14"/>
      <c r="B181" s="244"/>
      <c r="C181" s="245"/>
      <c r="D181" s="235" t="s">
        <v>154</v>
      </c>
      <c r="E181" s="246" t="s">
        <v>19</v>
      </c>
      <c r="F181" s="247" t="s">
        <v>256</v>
      </c>
      <c r="G181" s="245"/>
      <c r="H181" s="248">
        <v>12.69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154</v>
      </c>
      <c r="AU181" s="254" t="s">
        <v>83</v>
      </c>
      <c r="AV181" s="14" t="s">
        <v>83</v>
      </c>
      <c r="AW181" s="14" t="s">
        <v>35</v>
      </c>
      <c r="AX181" s="14" t="s">
        <v>74</v>
      </c>
      <c r="AY181" s="254" t="s">
        <v>143</v>
      </c>
    </row>
    <row r="182" s="14" customFormat="1">
      <c r="A182" s="14"/>
      <c r="B182" s="244"/>
      <c r="C182" s="245"/>
      <c r="D182" s="235" t="s">
        <v>154</v>
      </c>
      <c r="E182" s="246" t="s">
        <v>19</v>
      </c>
      <c r="F182" s="247" t="s">
        <v>257</v>
      </c>
      <c r="G182" s="245"/>
      <c r="H182" s="248">
        <v>151.94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154</v>
      </c>
      <c r="AU182" s="254" t="s">
        <v>83</v>
      </c>
      <c r="AV182" s="14" t="s">
        <v>83</v>
      </c>
      <c r="AW182" s="14" t="s">
        <v>35</v>
      </c>
      <c r="AX182" s="14" t="s">
        <v>74</v>
      </c>
      <c r="AY182" s="254" t="s">
        <v>143</v>
      </c>
    </row>
    <row r="183" s="15" customFormat="1">
      <c r="A183" s="15"/>
      <c r="B183" s="255"/>
      <c r="C183" s="256"/>
      <c r="D183" s="235" t="s">
        <v>154</v>
      </c>
      <c r="E183" s="257" t="s">
        <v>19</v>
      </c>
      <c r="F183" s="258" t="s">
        <v>157</v>
      </c>
      <c r="G183" s="256"/>
      <c r="H183" s="259">
        <v>240.56999999999999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154</v>
      </c>
      <c r="AU183" s="265" t="s">
        <v>83</v>
      </c>
      <c r="AV183" s="15" t="s">
        <v>150</v>
      </c>
      <c r="AW183" s="15" t="s">
        <v>35</v>
      </c>
      <c r="AX183" s="15" t="s">
        <v>81</v>
      </c>
      <c r="AY183" s="265" t="s">
        <v>143</v>
      </c>
    </row>
    <row r="184" s="2" customFormat="1" ht="37.8" customHeight="1">
      <c r="A184" s="40"/>
      <c r="B184" s="41"/>
      <c r="C184" s="215" t="s">
        <v>258</v>
      </c>
      <c r="D184" s="215" t="s">
        <v>145</v>
      </c>
      <c r="E184" s="216" t="s">
        <v>259</v>
      </c>
      <c r="F184" s="217" t="s">
        <v>260</v>
      </c>
      <c r="G184" s="218" t="s">
        <v>160</v>
      </c>
      <c r="H184" s="219">
        <v>240.56999999999999</v>
      </c>
      <c r="I184" s="220"/>
      <c r="J184" s="221">
        <f>ROUND(I184*H184,2)</f>
        <v>0</v>
      </c>
      <c r="K184" s="217" t="s">
        <v>149</v>
      </c>
      <c r="L184" s="46"/>
      <c r="M184" s="222" t="s">
        <v>19</v>
      </c>
      <c r="N184" s="223" t="s">
        <v>45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150</v>
      </c>
      <c r="AT184" s="226" t="s">
        <v>145</v>
      </c>
      <c r="AU184" s="226" t="s">
        <v>83</v>
      </c>
      <c r="AY184" s="19" t="s">
        <v>143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81</v>
      </c>
      <c r="BK184" s="227">
        <f>ROUND(I184*H184,2)</f>
        <v>0</v>
      </c>
      <c r="BL184" s="19" t="s">
        <v>150</v>
      </c>
      <c r="BM184" s="226" t="s">
        <v>261</v>
      </c>
    </row>
    <row r="185" s="2" customFormat="1">
      <c r="A185" s="40"/>
      <c r="B185" s="41"/>
      <c r="C185" s="42"/>
      <c r="D185" s="228" t="s">
        <v>152</v>
      </c>
      <c r="E185" s="42"/>
      <c r="F185" s="229" t="s">
        <v>262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152</v>
      </c>
      <c r="AU185" s="19" t="s">
        <v>83</v>
      </c>
    </row>
    <row r="186" s="2" customFormat="1" ht="37.8" customHeight="1">
      <c r="A186" s="40"/>
      <c r="B186" s="41"/>
      <c r="C186" s="215" t="s">
        <v>8</v>
      </c>
      <c r="D186" s="215" t="s">
        <v>145</v>
      </c>
      <c r="E186" s="216" t="s">
        <v>263</v>
      </c>
      <c r="F186" s="217" t="s">
        <v>264</v>
      </c>
      <c r="G186" s="218" t="s">
        <v>265</v>
      </c>
      <c r="H186" s="219">
        <v>76</v>
      </c>
      <c r="I186" s="220"/>
      <c r="J186" s="221">
        <f>ROUND(I186*H186,2)</f>
        <v>0</v>
      </c>
      <c r="K186" s="217" t="s">
        <v>149</v>
      </c>
      <c r="L186" s="46"/>
      <c r="M186" s="222" t="s">
        <v>19</v>
      </c>
      <c r="N186" s="223" t="s">
        <v>45</v>
      </c>
      <c r="O186" s="86"/>
      <c r="P186" s="224">
        <f>O186*H186</f>
        <v>0</v>
      </c>
      <c r="Q186" s="224">
        <v>0.067360000000000003</v>
      </c>
      <c r="R186" s="224">
        <f>Q186*H186</f>
        <v>5.1193600000000004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150</v>
      </c>
      <c r="AT186" s="226" t="s">
        <v>145</v>
      </c>
      <c r="AU186" s="226" t="s">
        <v>83</v>
      </c>
      <c r="AY186" s="19" t="s">
        <v>143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150</v>
      </c>
      <c r="BM186" s="226" t="s">
        <v>266</v>
      </c>
    </row>
    <row r="187" s="2" customFormat="1">
      <c r="A187" s="40"/>
      <c r="B187" s="41"/>
      <c r="C187" s="42"/>
      <c r="D187" s="228" t="s">
        <v>152</v>
      </c>
      <c r="E187" s="42"/>
      <c r="F187" s="229" t="s">
        <v>267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83</v>
      </c>
    </row>
    <row r="188" s="14" customFormat="1">
      <c r="A188" s="14"/>
      <c r="B188" s="244"/>
      <c r="C188" s="245"/>
      <c r="D188" s="235" t="s">
        <v>154</v>
      </c>
      <c r="E188" s="246" t="s">
        <v>19</v>
      </c>
      <c r="F188" s="247" t="s">
        <v>268</v>
      </c>
      <c r="G188" s="245"/>
      <c r="H188" s="248">
        <v>6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154</v>
      </c>
      <c r="AU188" s="254" t="s">
        <v>83</v>
      </c>
      <c r="AV188" s="14" t="s">
        <v>83</v>
      </c>
      <c r="AW188" s="14" t="s">
        <v>35</v>
      </c>
      <c r="AX188" s="14" t="s">
        <v>74</v>
      </c>
      <c r="AY188" s="254" t="s">
        <v>143</v>
      </c>
    </row>
    <row r="189" s="14" customFormat="1">
      <c r="A189" s="14"/>
      <c r="B189" s="244"/>
      <c r="C189" s="245"/>
      <c r="D189" s="235" t="s">
        <v>154</v>
      </c>
      <c r="E189" s="246" t="s">
        <v>19</v>
      </c>
      <c r="F189" s="247" t="s">
        <v>269</v>
      </c>
      <c r="G189" s="245"/>
      <c r="H189" s="248">
        <v>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154</v>
      </c>
      <c r="AU189" s="254" t="s">
        <v>83</v>
      </c>
      <c r="AV189" s="14" t="s">
        <v>83</v>
      </c>
      <c r="AW189" s="14" t="s">
        <v>35</v>
      </c>
      <c r="AX189" s="14" t="s">
        <v>74</v>
      </c>
      <c r="AY189" s="254" t="s">
        <v>143</v>
      </c>
    </row>
    <row r="190" s="14" customFormat="1">
      <c r="A190" s="14"/>
      <c r="B190" s="244"/>
      <c r="C190" s="245"/>
      <c r="D190" s="235" t="s">
        <v>154</v>
      </c>
      <c r="E190" s="246" t="s">
        <v>19</v>
      </c>
      <c r="F190" s="247" t="s">
        <v>270</v>
      </c>
      <c r="G190" s="245"/>
      <c r="H190" s="248">
        <v>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154</v>
      </c>
      <c r="AU190" s="254" t="s">
        <v>83</v>
      </c>
      <c r="AV190" s="14" t="s">
        <v>83</v>
      </c>
      <c r="AW190" s="14" t="s">
        <v>35</v>
      </c>
      <c r="AX190" s="14" t="s">
        <v>74</v>
      </c>
      <c r="AY190" s="254" t="s">
        <v>143</v>
      </c>
    </row>
    <row r="191" s="13" customFormat="1">
      <c r="A191" s="13"/>
      <c r="B191" s="233"/>
      <c r="C191" s="234"/>
      <c r="D191" s="235" t="s">
        <v>154</v>
      </c>
      <c r="E191" s="236" t="s">
        <v>19</v>
      </c>
      <c r="F191" s="237" t="s">
        <v>201</v>
      </c>
      <c r="G191" s="234"/>
      <c r="H191" s="236" t="s">
        <v>19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154</v>
      </c>
      <c r="AU191" s="243" t="s">
        <v>83</v>
      </c>
      <c r="AV191" s="13" t="s">
        <v>81</v>
      </c>
      <c r="AW191" s="13" t="s">
        <v>35</v>
      </c>
      <c r="AX191" s="13" t="s">
        <v>74</v>
      </c>
      <c r="AY191" s="243" t="s">
        <v>143</v>
      </c>
    </row>
    <row r="192" s="14" customFormat="1">
      <c r="A192" s="14"/>
      <c r="B192" s="244"/>
      <c r="C192" s="245"/>
      <c r="D192" s="235" t="s">
        <v>154</v>
      </c>
      <c r="E192" s="246" t="s">
        <v>19</v>
      </c>
      <c r="F192" s="247" t="s">
        <v>271</v>
      </c>
      <c r="G192" s="245"/>
      <c r="H192" s="248">
        <v>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154</v>
      </c>
      <c r="AU192" s="254" t="s">
        <v>83</v>
      </c>
      <c r="AV192" s="14" t="s">
        <v>83</v>
      </c>
      <c r="AW192" s="14" t="s">
        <v>35</v>
      </c>
      <c r="AX192" s="14" t="s">
        <v>74</v>
      </c>
      <c r="AY192" s="254" t="s">
        <v>143</v>
      </c>
    </row>
    <row r="193" s="14" customFormat="1">
      <c r="A193" s="14"/>
      <c r="B193" s="244"/>
      <c r="C193" s="245"/>
      <c r="D193" s="235" t="s">
        <v>154</v>
      </c>
      <c r="E193" s="246" t="s">
        <v>19</v>
      </c>
      <c r="F193" s="247" t="s">
        <v>272</v>
      </c>
      <c r="G193" s="245"/>
      <c r="H193" s="248">
        <v>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154</v>
      </c>
      <c r="AU193" s="254" t="s">
        <v>83</v>
      </c>
      <c r="AV193" s="14" t="s">
        <v>83</v>
      </c>
      <c r="AW193" s="14" t="s">
        <v>35</v>
      </c>
      <c r="AX193" s="14" t="s">
        <v>74</v>
      </c>
      <c r="AY193" s="254" t="s">
        <v>143</v>
      </c>
    </row>
    <row r="194" s="14" customFormat="1">
      <c r="A194" s="14"/>
      <c r="B194" s="244"/>
      <c r="C194" s="245"/>
      <c r="D194" s="235" t="s">
        <v>154</v>
      </c>
      <c r="E194" s="246" t="s">
        <v>19</v>
      </c>
      <c r="F194" s="247" t="s">
        <v>273</v>
      </c>
      <c r="G194" s="245"/>
      <c r="H194" s="248">
        <v>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154</v>
      </c>
      <c r="AU194" s="254" t="s">
        <v>83</v>
      </c>
      <c r="AV194" s="14" t="s">
        <v>83</v>
      </c>
      <c r="AW194" s="14" t="s">
        <v>35</v>
      </c>
      <c r="AX194" s="14" t="s">
        <v>74</v>
      </c>
      <c r="AY194" s="254" t="s">
        <v>143</v>
      </c>
    </row>
    <row r="195" s="14" customFormat="1">
      <c r="A195" s="14"/>
      <c r="B195" s="244"/>
      <c r="C195" s="245"/>
      <c r="D195" s="235" t="s">
        <v>154</v>
      </c>
      <c r="E195" s="246" t="s">
        <v>19</v>
      </c>
      <c r="F195" s="247" t="s">
        <v>274</v>
      </c>
      <c r="G195" s="245"/>
      <c r="H195" s="248">
        <v>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154</v>
      </c>
      <c r="AU195" s="254" t="s">
        <v>83</v>
      </c>
      <c r="AV195" s="14" t="s">
        <v>83</v>
      </c>
      <c r="AW195" s="14" t="s">
        <v>35</v>
      </c>
      <c r="AX195" s="14" t="s">
        <v>74</v>
      </c>
      <c r="AY195" s="254" t="s">
        <v>143</v>
      </c>
    </row>
    <row r="196" s="14" customFormat="1">
      <c r="A196" s="14"/>
      <c r="B196" s="244"/>
      <c r="C196" s="245"/>
      <c r="D196" s="235" t="s">
        <v>154</v>
      </c>
      <c r="E196" s="246" t="s">
        <v>19</v>
      </c>
      <c r="F196" s="247" t="s">
        <v>275</v>
      </c>
      <c r="G196" s="245"/>
      <c r="H196" s="248">
        <v>45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154</v>
      </c>
      <c r="AU196" s="254" t="s">
        <v>83</v>
      </c>
      <c r="AV196" s="14" t="s">
        <v>83</v>
      </c>
      <c r="AW196" s="14" t="s">
        <v>35</v>
      </c>
      <c r="AX196" s="14" t="s">
        <v>74</v>
      </c>
      <c r="AY196" s="254" t="s">
        <v>143</v>
      </c>
    </row>
    <row r="197" s="15" customFormat="1">
      <c r="A197" s="15"/>
      <c r="B197" s="255"/>
      <c r="C197" s="256"/>
      <c r="D197" s="235" t="s">
        <v>154</v>
      </c>
      <c r="E197" s="257" t="s">
        <v>19</v>
      </c>
      <c r="F197" s="258" t="s">
        <v>157</v>
      </c>
      <c r="G197" s="256"/>
      <c r="H197" s="259">
        <v>76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154</v>
      </c>
      <c r="AU197" s="265" t="s">
        <v>83</v>
      </c>
      <c r="AV197" s="15" t="s">
        <v>150</v>
      </c>
      <c r="AW197" s="15" t="s">
        <v>35</v>
      </c>
      <c r="AX197" s="15" t="s">
        <v>81</v>
      </c>
      <c r="AY197" s="265" t="s">
        <v>143</v>
      </c>
    </row>
    <row r="198" s="2" customFormat="1" ht="16.5" customHeight="1">
      <c r="A198" s="40"/>
      <c r="B198" s="41"/>
      <c r="C198" s="215" t="s">
        <v>276</v>
      </c>
      <c r="D198" s="215" t="s">
        <v>145</v>
      </c>
      <c r="E198" s="216" t="s">
        <v>277</v>
      </c>
      <c r="F198" s="217" t="s">
        <v>278</v>
      </c>
      <c r="G198" s="218" t="s">
        <v>217</v>
      </c>
      <c r="H198" s="219">
        <v>1</v>
      </c>
      <c r="I198" s="220"/>
      <c r="J198" s="221">
        <f>ROUND(I198*H198,2)</f>
        <v>0</v>
      </c>
      <c r="K198" s="217" t="s">
        <v>218</v>
      </c>
      <c r="L198" s="46"/>
      <c r="M198" s="222" t="s">
        <v>19</v>
      </c>
      <c r="N198" s="223" t="s">
        <v>45</v>
      </c>
      <c r="O198" s="86"/>
      <c r="P198" s="224">
        <f>O198*H198</f>
        <v>0</v>
      </c>
      <c r="Q198" s="224">
        <v>0.25</v>
      </c>
      <c r="R198" s="224">
        <f>Q198*H198</f>
        <v>0.25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150</v>
      </c>
      <c r="AT198" s="226" t="s">
        <v>145</v>
      </c>
      <c r="AU198" s="226" t="s">
        <v>83</v>
      </c>
      <c r="AY198" s="19" t="s">
        <v>143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150</v>
      </c>
      <c r="BM198" s="226" t="s">
        <v>279</v>
      </c>
    </row>
    <row r="199" s="2" customFormat="1">
      <c r="A199" s="40"/>
      <c r="B199" s="41"/>
      <c r="C199" s="42"/>
      <c r="D199" s="235" t="s">
        <v>220</v>
      </c>
      <c r="E199" s="42"/>
      <c r="F199" s="276" t="s">
        <v>280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220</v>
      </c>
      <c r="AU199" s="19" t="s">
        <v>83</v>
      </c>
    </row>
    <row r="200" s="12" customFormat="1" ht="22.8" customHeight="1">
      <c r="A200" s="12"/>
      <c r="B200" s="199"/>
      <c r="C200" s="200"/>
      <c r="D200" s="201" t="s">
        <v>73</v>
      </c>
      <c r="E200" s="213" t="s">
        <v>183</v>
      </c>
      <c r="F200" s="213" t="s">
        <v>281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SUM(P201:P309)</f>
        <v>0</v>
      </c>
      <c r="Q200" s="207"/>
      <c r="R200" s="208">
        <f>SUM(R201:R309)</f>
        <v>69.267855630000014</v>
      </c>
      <c r="S200" s="207"/>
      <c r="T200" s="209">
        <f>SUM(T201:T309)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81</v>
      </c>
      <c r="AT200" s="211" t="s">
        <v>73</v>
      </c>
      <c r="AU200" s="211" t="s">
        <v>81</v>
      </c>
      <c r="AY200" s="210" t="s">
        <v>143</v>
      </c>
      <c r="BK200" s="212">
        <f>SUM(BK201:BK309)</f>
        <v>0</v>
      </c>
    </row>
    <row r="201" s="2" customFormat="1" ht="24.15" customHeight="1">
      <c r="A201" s="40"/>
      <c r="B201" s="41"/>
      <c r="C201" s="215" t="s">
        <v>282</v>
      </c>
      <c r="D201" s="215" t="s">
        <v>145</v>
      </c>
      <c r="E201" s="216" t="s">
        <v>283</v>
      </c>
      <c r="F201" s="217" t="s">
        <v>284</v>
      </c>
      <c r="G201" s="218" t="s">
        <v>160</v>
      </c>
      <c r="H201" s="219">
        <v>230</v>
      </c>
      <c r="I201" s="220"/>
      <c r="J201" s="221">
        <f>ROUND(I201*H201,2)</f>
        <v>0</v>
      </c>
      <c r="K201" s="217" t="s">
        <v>218</v>
      </c>
      <c r="L201" s="46"/>
      <c r="M201" s="222" t="s">
        <v>19</v>
      </c>
      <c r="N201" s="223" t="s">
        <v>45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150</v>
      </c>
      <c r="AT201" s="226" t="s">
        <v>145</v>
      </c>
      <c r="AU201" s="226" t="s">
        <v>83</v>
      </c>
      <c r="AY201" s="19" t="s">
        <v>143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81</v>
      </c>
      <c r="BK201" s="227">
        <f>ROUND(I201*H201,2)</f>
        <v>0</v>
      </c>
      <c r="BL201" s="19" t="s">
        <v>150</v>
      </c>
      <c r="BM201" s="226" t="s">
        <v>285</v>
      </c>
    </row>
    <row r="202" s="2" customFormat="1">
      <c r="A202" s="40"/>
      <c r="B202" s="41"/>
      <c r="C202" s="42"/>
      <c r="D202" s="235" t="s">
        <v>220</v>
      </c>
      <c r="E202" s="42"/>
      <c r="F202" s="276" t="s">
        <v>286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220</v>
      </c>
      <c r="AU202" s="19" t="s">
        <v>83</v>
      </c>
    </row>
    <row r="203" s="14" customFormat="1">
      <c r="A203" s="14"/>
      <c r="B203" s="244"/>
      <c r="C203" s="245"/>
      <c r="D203" s="235" t="s">
        <v>154</v>
      </c>
      <c r="E203" s="246" t="s">
        <v>19</v>
      </c>
      <c r="F203" s="247" t="s">
        <v>287</v>
      </c>
      <c r="G203" s="245"/>
      <c r="H203" s="248">
        <v>152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154</v>
      </c>
      <c r="AU203" s="254" t="s">
        <v>83</v>
      </c>
      <c r="AV203" s="14" t="s">
        <v>83</v>
      </c>
      <c r="AW203" s="14" t="s">
        <v>35</v>
      </c>
      <c r="AX203" s="14" t="s">
        <v>74</v>
      </c>
      <c r="AY203" s="254" t="s">
        <v>143</v>
      </c>
    </row>
    <row r="204" s="14" customFormat="1">
      <c r="A204" s="14"/>
      <c r="B204" s="244"/>
      <c r="C204" s="245"/>
      <c r="D204" s="235" t="s">
        <v>154</v>
      </c>
      <c r="E204" s="246" t="s">
        <v>19</v>
      </c>
      <c r="F204" s="247" t="s">
        <v>288</v>
      </c>
      <c r="G204" s="245"/>
      <c r="H204" s="248">
        <v>78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154</v>
      </c>
      <c r="AU204" s="254" t="s">
        <v>83</v>
      </c>
      <c r="AV204" s="14" t="s">
        <v>83</v>
      </c>
      <c r="AW204" s="14" t="s">
        <v>35</v>
      </c>
      <c r="AX204" s="14" t="s">
        <v>74</v>
      </c>
      <c r="AY204" s="254" t="s">
        <v>143</v>
      </c>
    </row>
    <row r="205" s="15" customFormat="1">
      <c r="A205" s="15"/>
      <c r="B205" s="255"/>
      <c r="C205" s="256"/>
      <c r="D205" s="235" t="s">
        <v>154</v>
      </c>
      <c r="E205" s="257" t="s">
        <v>19</v>
      </c>
      <c r="F205" s="258" t="s">
        <v>157</v>
      </c>
      <c r="G205" s="256"/>
      <c r="H205" s="259">
        <v>230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154</v>
      </c>
      <c r="AU205" s="265" t="s">
        <v>83</v>
      </c>
      <c r="AV205" s="15" t="s">
        <v>150</v>
      </c>
      <c r="AW205" s="15" t="s">
        <v>35</v>
      </c>
      <c r="AX205" s="15" t="s">
        <v>81</v>
      </c>
      <c r="AY205" s="265" t="s">
        <v>143</v>
      </c>
    </row>
    <row r="206" s="2" customFormat="1" ht="49.05" customHeight="1">
      <c r="A206" s="40"/>
      <c r="B206" s="41"/>
      <c r="C206" s="215" t="s">
        <v>289</v>
      </c>
      <c r="D206" s="215" t="s">
        <v>145</v>
      </c>
      <c r="E206" s="216" t="s">
        <v>290</v>
      </c>
      <c r="F206" s="217" t="s">
        <v>291</v>
      </c>
      <c r="G206" s="218" t="s">
        <v>160</v>
      </c>
      <c r="H206" s="219">
        <v>767.54999999999995</v>
      </c>
      <c r="I206" s="220"/>
      <c r="J206" s="221">
        <f>ROUND(I206*H206,2)</f>
        <v>0</v>
      </c>
      <c r="K206" s="217" t="s">
        <v>149</v>
      </c>
      <c r="L206" s="46"/>
      <c r="M206" s="222" t="s">
        <v>19</v>
      </c>
      <c r="N206" s="223" t="s">
        <v>45</v>
      </c>
      <c r="O206" s="86"/>
      <c r="P206" s="224">
        <f>O206*H206</f>
        <v>0</v>
      </c>
      <c r="Q206" s="224">
        <v>0.029499999999999998</v>
      </c>
      <c r="R206" s="224">
        <f>Q206*H206</f>
        <v>22.642724999999999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150</v>
      </c>
      <c r="AT206" s="226" t="s">
        <v>145</v>
      </c>
      <c r="AU206" s="226" t="s">
        <v>83</v>
      </c>
      <c r="AY206" s="19" t="s">
        <v>143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81</v>
      </c>
      <c r="BK206" s="227">
        <f>ROUND(I206*H206,2)</f>
        <v>0</v>
      </c>
      <c r="BL206" s="19" t="s">
        <v>150</v>
      </c>
      <c r="BM206" s="226" t="s">
        <v>292</v>
      </c>
    </row>
    <row r="207" s="2" customFormat="1">
      <c r="A207" s="40"/>
      <c r="B207" s="41"/>
      <c r="C207" s="42"/>
      <c r="D207" s="228" t="s">
        <v>152</v>
      </c>
      <c r="E207" s="42"/>
      <c r="F207" s="229" t="s">
        <v>293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152</v>
      </c>
      <c r="AU207" s="19" t="s">
        <v>83</v>
      </c>
    </row>
    <row r="208" s="13" customFormat="1">
      <c r="A208" s="13"/>
      <c r="B208" s="233"/>
      <c r="C208" s="234"/>
      <c r="D208" s="235" t="s">
        <v>154</v>
      </c>
      <c r="E208" s="236" t="s">
        <v>19</v>
      </c>
      <c r="F208" s="237" t="s">
        <v>294</v>
      </c>
      <c r="G208" s="234"/>
      <c r="H208" s="236" t="s">
        <v>19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154</v>
      </c>
      <c r="AU208" s="243" t="s">
        <v>83</v>
      </c>
      <c r="AV208" s="13" t="s">
        <v>81</v>
      </c>
      <c r="AW208" s="13" t="s">
        <v>35</v>
      </c>
      <c r="AX208" s="13" t="s">
        <v>74</v>
      </c>
      <c r="AY208" s="243" t="s">
        <v>143</v>
      </c>
    </row>
    <row r="209" s="14" customFormat="1">
      <c r="A209" s="14"/>
      <c r="B209" s="244"/>
      <c r="C209" s="245"/>
      <c r="D209" s="235" t="s">
        <v>154</v>
      </c>
      <c r="E209" s="246" t="s">
        <v>19</v>
      </c>
      <c r="F209" s="247" t="s">
        <v>229</v>
      </c>
      <c r="G209" s="245"/>
      <c r="H209" s="248">
        <v>163.09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154</v>
      </c>
      <c r="AU209" s="254" t="s">
        <v>83</v>
      </c>
      <c r="AV209" s="14" t="s">
        <v>83</v>
      </c>
      <c r="AW209" s="14" t="s">
        <v>35</v>
      </c>
      <c r="AX209" s="14" t="s">
        <v>74</v>
      </c>
      <c r="AY209" s="254" t="s">
        <v>143</v>
      </c>
    </row>
    <row r="210" s="14" customFormat="1">
      <c r="A210" s="14"/>
      <c r="B210" s="244"/>
      <c r="C210" s="245"/>
      <c r="D210" s="235" t="s">
        <v>154</v>
      </c>
      <c r="E210" s="246" t="s">
        <v>19</v>
      </c>
      <c r="F210" s="247" t="s">
        <v>230</v>
      </c>
      <c r="G210" s="245"/>
      <c r="H210" s="248">
        <v>5.9800000000000004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154</v>
      </c>
      <c r="AU210" s="254" t="s">
        <v>83</v>
      </c>
      <c r="AV210" s="14" t="s">
        <v>83</v>
      </c>
      <c r="AW210" s="14" t="s">
        <v>35</v>
      </c>
      <c r="AX210" s="14" t="s">
        <v>74</v>
      </c>
      <c r="AY210" s="254" t="s">
        <v>143</v>
      </c>
    </row>
    <row r="211" s="14" customFormat="1">
      <c r="A211" s="14"/>
      <c r="B211" s="244"/>
      <c r="C211" s="245"/>
      <c r="D211" s="235" t="s">
        <v>154</v>
      </c>
      <c r="E211" s="246" t="s">
        <v>19</v>
      </c>
      <c r="F211" s="247" t="s">
        <v>231</v>
      </c>
      <c r="G211" s="245"/>
      <c r="H211" s="248">
        <v>14.039999999999999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154</v>
      </c>
      <c r="AU211" s="254" t="s">
        <v>83</v>
      </c>
      <c r="AV211" s="14" t="s">
        <v>83</v>
      </c>
      <c r="AW211" s="14" t="s">
        <v>35</v>
      </c>
      <c r="AX211" s="14" t="s">
        <v>74</v>
      </c>
      <c r="AY211" s="254" t="s">
        <v>143</v>
      </c>
    </row>
    <row r="212" s="14" customFormat="1">
      <c r="A212" s="14"/>
      <c r="B212" s="244"/>
      <c r="C212" s="245"/>
      <c r="D212" s="235" t="s">
        <v>154</v>
      </c>
      <c r="E212" s="246" t="s">
        <v>19</v>
      </c>
      <c r="F212" s="247" t="s">
        <v>232</v>
      </c>
      <c r="G212" s="245"/>
      <c r="H212" s="248">
        <v>5.9800000000000004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154</v>
      </c>
      <c r="AU212" s="254" t="s">
        <v>83</v>
      </c>
      <c r="AV212" s="14" t="s">
        <v>83</v>
      </c>
      <c r="AW212" s="14" t="s">
        <v>35</v>
      </c>
      <c r="AX212" s="14" t="s">
        <v>74</v>
      </c>
      <c r="AY212" s="254" t="s">
        <v>143</v>
      </c>
    </row>
    <row r="213" s="14" customFormat="1">
      <c r="A213" s="14"/>
      <c r="B213" s="244"/>
      <c r="C213" s="245"/>
      <c r="D213" s="235" t="s">
        <v>154</v>
      </c>
      <c r="E213" s="246" t="s">
        <v>19</v>
      </c>
      <c r="F213" s="247" t="s">
        <v>233</v>
      </c>
      <c r="G213" s="245"/>
      <c r="H213" s="248">
        <v>14.039999999999999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154</v>
      </c>
      <c r="AU213" s="254" t="s">
        <v>83</v>
      </c>
      <c r="AV213" s="14" t="s">
        <v>83</v>
      </c>
      <c r="AW213" s="14" t="s">
        <v>35</v>
      </c>
      <c r="AX213" s="14" t="s">
        <v>74</v>
      </c>
      <c r="AY213" s="254" t="s">
        <v>143</v>
      </c>
    </row>
    <row r="214" s="14" customFormat="1">
      <c r="A214" s="14"/>
      <c r="B214" s="244"/>
      <c r="C214" s="245"/>
      <c r="D214" s="235" t="s">
        <v>154</v>
      </c>
      <c r="E214" s="246" t="s">
        <v>19</v>
      </c>
      <c r="F214" s="247" t="s">
        <v>234</v>
      </c>
      <c r="G214" s="245"/>
      <c r="H214" s="248">
        <v>6.0300000000000002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154</v>
      </c>
      <c r="AU214" s="254" t="s">
        <v>83</v>
      </c>
      <c r="AV214" s="14" t="s">
        <v>83</v>
      </c>
      <c r="AW214" s="14" t="s">
        <v>35</v>
      </c>
      <c r="AX214" s="14" t="s">
        <v>74</v>
      </c>
      <c r="AY214" s="254" t="s">
        <v>143</v>
      </c>
    </row>
    <row r="215" s="14" customFormat="1">
      <c r="A215" s="14"/>
      <c r="B215" s="244"/>
      <c r="C215" s="245"/>
      <c r="D215" s="235" t="s">
        <v>154</v>
      </c>
      <c r="E215" s="246" t="s">
        <v>19</v>
      </c>
      <c r="F215" s="247" t="s">
        <v>235</v>
      </c>
      <c r="G215" s="245"/>
      <c r="H215" s="248">
        <v>5.3099999999999996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154</v>
      </c>
      <c r="AU215" s="254" t="s">
        <v>83</v>
      </c>
      <c r="AV215" s="14" t="s">
        <v>83</v>
      </c>
      <c r="AW215" s="14" t="s">
        <v>35</v>
      </c>
      <c r="AX215" s="14" t="s">
        <v>74</v>
      </c>
      <c r="AY215" s="254" t="s">
        <v>143</v>
      </c>
    </row>
    <row r="216" s="14" customFormat="1">
      <c r="A216" s="14"/>
      <c r="B216" s="244"/>
      <c r="C216" s="245"/>
      <c r="D216" s="235" t="s">
        <v>154</v>
      </c>
      <c r="E216" s="246" t="s">
        <v>19</v>
      </c>
      <c r="F216" s="247" t="s">
        <v>256</v>
      </c>
      <c r="G216" s="245"/>
      <c r="H216" s="248">
        <v>12.69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154</v>
      </c>
      <c r="AU216" s="254" t="s">
        <v>83</v>
      </c>
      <c r="AV216" s="14" t="s">
        <v>83</v>
      </c>
      <c r="AW216" s="14" t="s">
        <v>35</v>
      </c>
      <c r="AX216" s="14" t="s">
        <v>74</v>
      </c>
      <c r="AY216" s="254" t="s">
        <v>143</v>
      </c>
    </row>
    <row r="217" s="14" customFormat="1">
      <c r="A217" s="14"/>
      <c r="B217" s="244"/>
      <c r="C217" s="245"/>
      <c r="D217" s="235" t="s">
        <v>154</v>
      </c>
      <c r="E217" s="246" t="s">
        <v>19</v>
      </c>
      <c r="F217" s="247" t="s">
        <v>236</v>
      </c>
      <c r="G217" s="245"/>
      <c r="H217" s="248">
        <v>52.579999999999998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154</v>
      </c>
      <c r="AU217" s="254" t="s">
        <v>83</v>
      </c>
      <c r="AV217" s="14" t="s">
        <v>83</v>
      </c>
      <c r="AW217" s="14" t="s">
        <v>35</v>
      </c>
      <c r="AX217" s="14" t="s">
        <v>74</v>
      </c>
      <c r="AY217" s="254" t="s">
        <v>143</v>
      </c>
    </row>
    <row r="218" s="14" customFormat="1">
      <c r="A218" s="14"/>
      <c r="B218" s="244"/>
      <c r="C218" s="245"/>
      <c r="D218" s="235" t="s">
        <v>154</v>
      </c>
      <c r="E218" s="246" t="s">
        <v>19</v>
      </c>
      <c r="F218" s="247" t="s">
        <v>237</v>
      </c>
      <c r="G218" s="245"/>
      <c r="H218" s="248">
        <v>75.319999999999993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154</v>
      </c>
      <c r="AU218" s="254" t="s">
        <v>83</v>
      </c>
      <c r="AV218" s="14" t="s">
        <v>83</v>
      </c>
      <c r="AW218" s="14" t="s">
        <v>35</v>
      </c>
      <c r="AX218" s="14" t="s">
        <v>74</v>
      </c>
      <c r="AY218" s="254" t="s">
        <v>143</v>
      </c>
    </row>
    <row r="219" s="14" customFormat="1">
      <c r="A219" s="14"/>
      <c r="B219" s="244"/>
      <c r="C219" s="245"/>
      <c r="D219" s="235" t="s">
        <v>154</v>
      </c>
      <c r="E219" s="246" t="s">
        <v>19</v>
      </c>
      <c r="F219" s="247" t="s">
        <v>238</v>
      </c>
      <c r="G219" s="245"/>
      <c r="H219" s="248">
        <v>14.630000000000001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154</v>
      </c>
      <c r="AU219" s="254" t="s">
        <v>83</v>
      </c>
      <c r="AV219" s="14" t="s">
        <v>83</v>
      </c>
      <c r="AW219" s="14" t="s">
        <v>35</v>
      </c>
      <c r="AX219" s="14" t="s">
        <v>74</v>
      </c>
      <c r="AY219" s="254" t="s">
        <v>143</v>
      </c>
    </row>
    <row r="220" s="14" customFormat="1">
      <c r="A220" s="14"/>
      <c r="B220" s="244"/>
      <c r="C220" s="245"/>
      <c r="D220" s="235" t="s">
        <v>154</v>
      </c>
      <c r="E220" s="246" t="s">
        <v>19</v>
      </c>
      <c r="F220" s="247" t="s">
        <v>239</v>
      </c>
      <c r="G220" s="245"/>
      <c r="H220" s="248">
        <v>54.170000000000002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154</v>
      </c>
      <c r="AU220" s="254" t="s">
        <v>83</v>
      </c>
      <c r="AV220" s="14" t="s">
        <v>83</v>
      </c>
      <c r="AW220" s="14" t="s">
        <v>35</v>
      </c>
      <c r="AX220" s="14" t="s">
        <v>74</v>
      </c>
      <c r="AY220" s="254" t="s">
        <v>143</v>
      </c>
    </row>
    <row r="221" s="14" customFormat="1">
      <c r="A221" s="14"/>
      <c r="B221" s="244"/>
      <c r="C221" s="245"/>
      <c r="D221" s="235" t="s">
        <v>154</v>
      </c>
      <c r="E221" s="246" t="s">
        <v>19</v>
      </c>
      <c r="F221" s="247" t="s">
        <v>240</v>
      </c>
      <c r="G221" s="245"/>
      <c r="H221" s="248">
        <v>82.790000000000006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154</v>
      </c>
      <c r="AU221" s="254" t="s">
        <v>83</v>
      </c>
      <c r="AV221" s="14" t="s">
        <v>83</v>
      </c>
      <c r="AW221" s="14" t="s">
        <v>35</v>
      </c>
      <c r="AX221" s="14" t="s">
        <v>74</v>
      </c>
      <c r="AY221" s="254" t="s">
        <v>143</v>
      </c>
    </row>
    <row r="222" s="14" customFormat="1">
      <c r="A222" s="14"/>
      <c r="B222" s="244"/>
      <c r="C222" s="245"/>
      <c r="D222" s="235" t="s">
        <v>154</v>
      </c>
      <c r="E222" s="246" t="s">
        <v>19</v>
      </c>
      <c r="F222" s="247" t="s">
        <v>241</v>
      </c>
      <c r="G222" s="245"/>
      <c r="H222" s="248">
        <v>78.239999999999995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154</v>
      </c>
      <c r="AU222" s="254" t="s">
        <v>83</v>
      </c>
      <c r="AV222" s="14" t="s">
        <v>83</v>
      </c>
      <c r="AW222" s="14" t="s">
        <v>35</v>
      </c>
      <c r="AX222" s="14" t="s">
        <v>74</v>
      </c>
      <c r="AY222" s="254" t="s">
        <v>143</v>
      </c>
    </row>
    <row r="223" s="14" customFormat="1">
      <c r="A223" s="14"/>
      <c r="B223" s="244"/>
      <c r="C223" s="245"/>
      <c r="D223" s="235" t="s">
        <v>154</v>
      </c>
      <c r="E223" s="246" t="s">
        <v>19</v>
      </c>
      <c r="F223" s="247" t="s">
        <v>242</v>
      </c>
      <c r="G223" s="245"/>
      <c r="H223" s="248">
        <v>80.030000000000001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154</v>
      </c>
      <c r="AU223" s="254" t="s">
        <v>83</v>
      </c>
      <c r="AV223" s="14" t="s">
        <v>83</v>
      </c>
      <c r="AW223" s="14" t="s">
        <v>35</v>
      </c>
      <c r="AX223" s="14" t="s">
        <v>74</v>
      </c>
      <c r="AY223" s="254" t="s">
        <v>143</v>
      </c>
    </row>
    <row r="224" s="14" customFormat="1">
      <c r="A224" s="14"/>
      <c r="B224" s="244"/>
      <c r="C224" s="245"/>
      <c r="D224" s="235" t="s">
        <v>154</v>
      </c>
      <c r="E224" s="246" t="s">
        <v>19</v>
      </c>
      <c r="F224" s="247" t="s">
        <v>243</v>
      </c>
      <c r="G224" s="245"/>
      <c r="H224" s="248">
        <v>81.359999999999999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154</v>
      </c>
      <c r="AU224" s="254" t="s">
        <v>83</v>
      </c>
      <c r="AV224" s="14" t="s">
        <v>83</v>
      </c>
      <c r="AW224" s="14" t="s">
        <v>35</v>
      </c>
      <c r="AX224" s="14" t="s">
        <v>74</v>
      </c>
      <c r="AY224" s="254" t="s">
        <v>143</v>
      </c>
    </row>
    <row r="225" s="14" customFormat="1">
      <c r="A225" s="14"/>
      <c r="B225" s="244"/>
      <c r="C225" s="245"/>
      <c r="D225" s="235" t="s">
        <v>154</v>
      </c>
      <c r="E225" s="246" t="s">
        <v>19</v>
      </c>
      <c r="F225" s="247" t="s">
        <v>244</v>
      </c>
      <c r="G225" s="245"/>
      <c r="H225" s="248">
        <v>21.27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154</v>
      </c>
      <c r="AU225" s="254" t="s">
        <v>83</v>
      </c>
      <c r="AV225" s="14" t="s">
        <v>83</v>
      </c>
      <c r="AW225" s="14" t="s">
        <v>35</v>
      </c>
      <c r="AX225" s="14" t="s">
        <v>74</v>
      </c>
      <c r="AY225" s="254" t="s">
        <v>143</v>
      </c>
    </row>
    <row r="226" s="15" customFormat="1">
      <c r="A226" s="15"/>
      <c r="B226" s="255"/>
      <c r="C226" s="256"/>
      <c r="D226" s="235" t="s">
        <v>154</v>
      </c>
      <c r="E226" s="257" t="s">
        <v>19</v>
      </c>
      <c r="F226" s="258" t="s">
        <v>157</v>
      </c>
      <c r="G226" s="256"/>
      <c r="H226" s="259">
        <v>767.54999999999995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154</v>
      </c>
      <c r="AU226" s="265" t="s">
        <v>83</v>
      </c>
      <c r="AV226" s="15" t="s">
        <v>150</v>
      </c>
      <c r="AW226" s="15" t="s">
        <v>35</v>
      </c>
      <c r="AX226" s="15" t="s">
        <v>81</v>
      </c>
      <c r="AY226" s="265" t="s">
        <v>143</v>
      </c>
    </row>
    <row r="227" s="2" customFormat="1" ht="37.8" customHeight="1">
      <c r="A227" s="40"/>
      <c r="B227" s="41"/>
      <c r="C227" s="215" t="s">
        <v>295</v>
      </c>
      <c r="D227" s="215" t="s">
        <v>145</v>
      </c>
      <c r="E227" s="216" t="s">
        <v>296</v>
      </c>
      <c r="F227" s="217" t="s">
        <v>297</v>
      </c>
      <c r="G227" s="218" t="s">
        <v>160</v>
      </c>
      <c r="H227" s="219">
        <v>508.91500000000002</v>
      </c>
      <c r="I227" s="220"/>
      <c r="J227" s="221">
        <f>ROUND(I227*H227,2)</f>
        <v>0</v>
      </c>
      <c r="K227" s="217" t="s">
        <v>149</v>
      </c>
      <c r="L227" s="46"/>
      <c r="M227" s="222" t="s">
        <v>19</v>
      </c>
      <c r="N227" s="223" t="s">
        <v>45</v>
      </c>
      <c r="O227" s="86"/>
      <c r="P227" s="224">
        <f>O227*H227</f>
        <v>0</v>
      </c>
      <c r="Q227" s="224">
        <v>0.0147</v>
      </c>
      <c r="R227" s="224">
        <f>Q227*H227</f>
        <v>7.4810505000000003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150</v>
      </c>
      <c r="AT227" s="226" t="s">
        <v>145</v>
      </c>
      <c r="AU227" s="226" t="s">
        <v>83</v>
      </c>
      <c r="AY227" s="19" t="s">
        <v>143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81</v>
      </c>
      <c r="BK227" s="227">
        <f>ROUND(I227*H227,2)</f>
        <v>0</v>
      </c>
      <c r="BL227" s="19" t="s">
        <v>150</v>
      </c>
      <c r="BM227" s="226" t="s">
        <v>298</v>
      </c>
    </row>
    <row r="228" s="2" customFormat="1">
      <c r="A228" s="40"/>
      <c r="B228" s="41"/>
      <c r="C228" s="42"/>
      <c r="D228" s="228" t="s">
        <v>152</v>
      </c>
      <c r="E228" s="42"/>
      <c r="F228" s="229" t="s">
        <v>299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152</v>
      </c>
      <c r="AU228" s="19" t="s">
        <v>83</v>
      </c>
    </row>
    <row r="229" s="13" customFormat="1">
      <c r="A229" s="13"/>
      <c r="B229" s="233"/>
      <c r="C229" s="234"/>
      <c r="D229" s="235" t="s">
        <v>154</v>
      </c>
      <c r="E229" s="236" t="s">
        <v>19</v>
      </c>
      <c r="F229" s="237" t="s">
        <v>300</v>
      </c>
      <c r="G229" s="234"/>
      <c r="H229" s="236" t="s">
        <v>19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154</v>
      </c>
      <c r="AU229" s="243" t="s">
        <v>83</v>
      </c>
      <c r="AV229" s="13" t="s">
        <v>81</v>
      </c>
      <c r="AW229" s="13" t="s">
        <v>35</v>
      </c>
      <c r="AX229" s="13" t="s">
        <v>74</v>
      </c>
      <c r="AY229" s="243" t="s">
        <v>143</v>
      </c>
    </row>
    <row r="230" s="14" customFormat="1">
      <c r="A230" s="14"/>
      <c r="B230" s="244"/>
      <c r="C230" s="245"/>
      <c r="D230" s="235" t="s">
        <v>154</v>
      </c>
      <c r="E230" s="246" t="s">
        <v>19</v>
      </c>
      <c r="F230" s="247" t="s">
        <v>301</v>
      </c>
      <c r="G230" s="245"/>
      <c r="H230" s="248">
        <v>13.396000000000001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154</v>
      </c>
      <c r="AU230" s="254" t="s">
        <v>83</v>
      </c>
      <c r="AV230" s="14" t="s">
        <v>83</v>
      </c>
      <c r="AW230" s="14" t="s">
        <v>35</v>
      </c>
      <c r="AX230" s="14" t="s">
        <v>74</v>
      </c>
      <c r="AY230" s="254" t="s">
        <v>143</v>
      </c>
    </row>
    <row r="231" s="14" customFormat="1">
      <c r="A231" s="14"/>
      <c r="B231" s="244"/>
      <c r="C231" s="245"/>
      <c r="D231" s="235" t="s">
        <v>154</v>
      </c>
      <c r="E231" s="246" t="s">
        <v>19</v>
      </c>
      <c r="F231" s="247" t="s">
        <v>302</v>
      </c>
      <c r="G231" s="245"/>
      <c r="H231" s="248">
        <v>59.485999999999997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154</v>
      </c>
      <c r="AU231" s="254" t="s">
        <v>83</v>
      </c>
      <c r="AV231" s="14" t="s">
        <v>83</v>
      </c>
      <c r="AW231" s="14" t="s">
        <v>35</v>
      </c>
      <c r="AX231" s="14" t="s">
        <v>74</v>
      </c>
      <c r="AY231" s="254" t="s">
        <v>143</v>
      </c>
    </row>
    <row r="232" s="14" customFormat="1">
      <c r="A232" s="14"/>
      <c r="B232" s="244"/>
      <c r="C232" s="245"/>
      <c r="D232" s="235" t="s">
        <v>154</v>
      </c>
      <c r="E232" s="246" t="s">
        <v>19</v>
      </c>
      <c r="F232" s="247" t="s">
        <v>303</v>
      </c>
      <c r="G232" s="245"/>
      <c r="H232" s="248">
        <v>86.828000000000003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154</v>
      </c>
      <c r="AU232" s="254" t="s">
        <v>83</v>
      </c>
      <c r="AV232" s="14" t="s">
        <v>83</v>
      </c>
      <c r="AW232" s="14" t="s">
        <v>35</v>
      </c>
      <c r="AX232" s="14" t="s">
        <v>74</v>
      </c>
      <c r="AY232" s="254" t="s">
        <v>143</v>
      </c>
    </row>
    <row r="233" s="14" customFormat="1">
      <c r="A233" s="14"/>
      <c r="B233" s="244"/>
      <c r="C233" s="245"/>
      <c r="D233" s="235" t="s">
        <v>154</v>
      </c>
      <c r="E233" s="246" t="s">
        <v>19</v>
      </c>
      <c r="F233" s="247" t="s">
        <v>304</v>
      </c>
      <c r="G233" s="245"/>
      <c r="H233" s="248">
        <v>62.548000000000002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154</v>
      </c>
      <c r="AU233" s="254" t="s">
        <v>83</v>
      </c>
      <c r="AV233" s="14" t="s">
        <v>83</v>
      </c>
      <c r="AW233" s="14" t="s">
        <v>35</v>
      </c>
      <c r="AX233" s="14" t="s">
        <v>74</v>
      </c>
      <c r="AY233" s="254" t="s">
        <v>143</v>
      </c>
    </row>
    <row r="234" s="14" customFormat="1">
      <c r="A234" s="14"/>
      <c r="B234" s="244"/>
      <c r="C234" s="245"/>
      <c r="D234" s="235" t="s">
        <v>154</v>
      </c>
      <c r="E234" s="246" t="s">
        <v>19</v>
      </c>
      <c r="F234" s="247" t="s">
        <v>305</v>
      </c>
      <c r="G234" s="245"/>
      <c r="H234" s="248">
        <v>40.950000000000003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154</v>
      </c>
      <c r="AU234" s="254" t="s">
        <v>83</v>
      </c>
      <c r="AV234" s="14" t="s">
        <v>83</v>
      </c>
      <c r="AW234" s="14" t="s">
        <v>35</v>
      </c>
      <c r="AX234" s="14" t="s">
        <v>74</v>
      </c>
      <c r="AY234" s="254" t="s">
        <v>143</v>
      </c>
    </row>
    <row r="235" s="14" customFormat="1">
      <c r="A235" s="14"/>
      <c r="B235" s="244"/>
      <c r="C235" s="245"/>
      <c r="D235" s="235" t="s">
        <v>154</v>
      </c>
      <c r="E235" s="246" t="s">
        <v>19</v>
      </c>
      <c r="F235" s="247" t="s">
        <v>306</v>
      </c>
      <c r="G235" s="245"/>
      <c r="H235" s="248">
        <v>180.215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154</v>
      </c>
      <c r="AU235" s="254" t="s">
        <v>83</v>
      </c>
      <c r="AV235" s="14" t="s">
        <v>83</v>
      </c>
      <c r="AW235" s="14" t="s">
        <v>35</v>
      </c>
      <c r="AX235" s="14" t="s">
        <v>74</v>
      </c>
      <c r="AY235" s="254" t="s">
        <v>143</v>
      </c>
    </row>
    <row r="236" s="14" customFormat="1">
      <c r="A236" s="14"/>
      <c r="B236" s="244"/>
      <c r="C236" s="245"/>
      <c r="D236" s="235" t="s">
        <v>154</v>
      </c>
      <c r="E236" s="246" t="s">
        <v>19</v>
      </c>
      <c r="F236" s="247" t="s">
        <v>307</v>
      </c>
      <c r="G236" s="245"/>
      <c r="H236" s="248">
        <v>65.492000000000004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154</v>
      </c>
      <c r="AU236" s="254" t="s">
        <v>83</v>
      </c>
      <c r="AV236" s="14" t="s">
        <v>83</v>
      </c>
      <c r="AW236" s="14" t="s">
        <v>35</v>
      </c>
      <c r="AX236" s="14" t="s">
        <v>74</v>
      </c>
      <c r="AY236" s="254" t="s">
        <v>143</v>
      </c>
    </row>
    <row r="237" s="15" customFormat="1">
      <c r="A237" s="15"/>
      <c r="B237" s="255"/>
      <c r="C237" s="256"/>
      <c r="D237" s="235" t="s">
        <v>154</v>
      </c>
      <c r="E237" s="257" t="s">
        <v>19</v>
      </c>
      <c r="F237" s="258" t="s">
        <v>157</v>
      </c>
      <c r="G237" s="256"/>
      <c r="H237" s="259">
        <v>508.91500000000002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154</v>
      </c>
      <c r="AU237" s="265" t="s">
        <v>83</v>
      </c>
      <c r="AV237" s="15" t="s">
        <v>150</v>
      </c>
      <c r="AW237" s="15" t="s">
        <v>35</v>
      </c>
      <c r="AX237" s="15" t="s">
        <v>81</v>
      </c>
      <c r="AY237" s="265" t="s">
        <v>143</v>
      </c>
    </row>
    <row r="238" s="2" customFormat="1" ht="49.05" customHeight="1">
      <c r="A238" s="40"/>
      <c r="B238" s="41"/>
      <c r="C238" s="215" t="s">
        <v>308</v>
      </c>
      <c r="D238" s="215" t="s">
        <v>145</v>
      </c>
      <c r="E238" s="216" t="s">
        <v>309</v>
      </c>
      <c r="F238" s="217" t="s">
        <v>310</v>
      </c>
      <c r="G238" s="218" t="s">
        <v>160</v>
      </c>
      <c r="H238" s="219">
        <v>1939.2000000000001</v>
      </c>
      <c r="I238" s="220"/>
      <c r="J238" s="221">
        <f>ROUND(I238*H238,2)</f>
        <v>0</v>
      </c>
      <c r="K238" s="217" t="s">
        <v>149</v>
      </c>
      <c r="L238" s="46"/>
      <c r="M238" s="222" t="s">
        <v>19</v>
      </c>
      <c r="N238" s="223" t="s">
        <v>45</v>
      </c>
      <c r="O238" s="86"/>
      <c r="P238" s="224">
        <f>O238*H238</f>
        <v>0</v>
      </c>
      <c r="Q238" s="224">
        <v>0.017600000000000001</v>
      </c>
      <c r="R238" s="224">
        <f>Q238*H238</f>
        <v>34.129920000000006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150</v>
      </c>
      <c r="AT238" s="226" t="s">
        <v>145</v>
      </c>
      <c r="AU238" s="226" t="s">
        <v>83</v>
      </c>
      <c r="AY238" s="19" t="s">
        <v>143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81</v>
      </c>
      <c r="BK238" s="227">
        <f>ROUND(I238*H238,2)</f>
        <v>0</v>
      </c>
      <c r="BL238" s="19" t="s">
        <v>150</v>
      </c>
      <c r="BM238" s="226" t="s">
        <v>311</v>
      </c>
    </row>
    <row r="239" s="2" customFormat="1">
      <c r="A239" s="40"/>
      <c r="B239" s="41"/>
      <c r="C239" s="42"/>
      <c r="D239" s="228" t="s">
        <v>152</v>
      </c>
      <c r="E239" s="42"/>
      <c r="F239" s="229" t="s">
        <v>312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152</v>
      </c>
      <c r="AU239" s="19" t="s">
        <v>83</v>
      </c>
    </row>
    <row r="240" s="13" customFormat="1">
      <c r="A240" s="13"/>
      <c r="B240" s="233"/>
      <c r="C240" s="234"/>
      <c r="D240" s="235" t="s">
        <v>154</v>
      </c>
      <c r="E240" s="236" t="s">
        <v>19</v>
      </c>
      <c r="F240" s="237" t="s">
        <v>313</v>
      </c>
      <c r="G240" s="234"/>
      <c r="H240" s="236" t="s">
        <v>19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154</v>
      </c>
      <c r="AU240" s="243" t="s">
        <v>83</v>
      </c>
      <c r="AV240" s="13" t="s">
        <v>81</v>
      </c>
      <c r="AW240" s="13" t="s">
        <v>35</v>
      </c>
      <c r="AX240" s="13" t="s">
        <v>74</v>
      </c>
      <c r="AY240" s="243" t="s">
        <v>143</v>
      </c>
    </row>
    <row r="241" s="14" customFormat="1">
      <c r="A241" s="14"/>
      <c r="B241" s="244"/>
      <c r="C241" s="245"/>
      <c r="D241" s="235" t="s">
        <v>154</v>
      </c>
      <c r="E241" s="246" t="s">
        <v>19</v>
      </c>
      <c r="F241" s="247" t="s">
        <v>314</v>
      </c>
      <c r="G241" s="245"/>
      <c r="H241" s="248">
        <v>463.60000000000002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154</v>
      </c>
      <c r="AU241" s="254" t="s">
        <v>83</v>
      </c>
      <c r="AV241" s="14" t="s">
        <v>83</v>
      </c>
      <c r="AW241" s="14" t="s">
        <v>35</v>
      </c>
      <c r="AX241" s="14" t="s">
        <v>74</v>
      </c>
      <c r="AY241" s="254" t="s">
        <v>143</v>
      </c>
    </row>
    <row r="242" s="14" customFormat="1">
      <c r="A242" s="14"/>
      <c r="B242" s="244"/>
      <c r="C242" s="245"/>
      <c r="D242" s="235" t="s">
        <v>154</v>
      </c>
      <c r="E242" s="246" t="s">
        <v>19</v>
      </c>
      <c r="F242" s="247" t="s">
        <v>315</v>
      </c>
      <c r="G242" s="245"/>
      <c r="H242" s="248">
        <v>39.200000000000003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154</v>
      </c>
      <c r="AU242" s="254" t="s">
        <v>83</v>
      </c>
      <c r="AV242" s="14" t="s">
        <v>83</v>
      </c>
      <c r="AW242" s="14" t="s">
        <v>35</v>
      </c>
      <c r="AX242" s="14" t="s">
        <v>74</v>
      </c>
      <c r="AY242" s="254" t="s">
        <v>143</v>
      </c>
    </row>
    <row r="243" s="14" customFormat="1">
      <c r="A243" s="14"/>
      <c r="B243" s="244"/>
      <c r="C243" s="245"/>
      <c r="D243" s="235" t="s">
        <v>154</v>
      </c>
      <c r="E243" s="246" t="s">
        <v>19</v>
      </c>
      <c r="F243" s="247" t="s">
        <v>316</v>
      </c>
      <c r="G243" s="245"/>
      <c r="H243" s="248">
        <v>64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154</v>
      </c>
      <c r="AU243" s="254" t="s">
        <v>83</v>
      </c>
      <c r="AV243" s="14" t="s">
        <v>83</v>
      </c>
      <c r="AW243" s="14" t="s">
        <v>35</v>
      </c>
      <c r="AX243" s="14" t="s">
        <v>74</v>
      </c>
      <c r="AY243" s="254" t="s">
        <v>143</v>
      </c>
    </row>
    <row r="244" s="14" customFormat="1">
      <c r="A244" s="14"/>
      <c r="B244" s="244"/>
      <c r="C244" s="245"/>
      <c r="D244" s="235" t="s">
        <v>154</v>
      </c>
      <c r="E244" s="246" t="s">
        <v>19</v>
      </c>
      <c r="F244" s="247" t="s">
        <v>317</v>
      </c>
      <c r="G244" s="245"/>
      <c r="H244" s="248">
        <v>39.200000000000003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154</v>
      </c>
      <c r="AU244" s="254" t="s">
        <v>83</v>
      </c>
      <c r="AV244" s="14" t="s">
        <v>83</v>
      </c>
      <c r="AW244" s="14" t="s">
        <v>35</v>
      </c>
      <c r="AX244" s="14" t="s">
        <v>74</v>
      </c>
      <c r="AY244" s="254" t="s">
        <v>143</v>
      </c>
    </row>
    <row r="245" s="14" customFormat="1">
      <c r="A245" s="14"/>
      <c r="B245" s="244"/>
      <c r="C245" s="245"/>
      <c r="D245" s="235" t="s">
        <v>154</v>
      </c>
      <c r="E245" s="246" t="s">
        <v>19</v>
      </c>
      <c r="F245" s="247" t="s">
        <v>318</v>
      </c>
      <c r="G245" s="245"/>
      <c r="H245" s="248">
        <v>64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154</v>
      </c>
      <c r="AU245" s="254" t="s">
        <v>83</v>
      </c>
      <c r="AV245" s="14" t="s">
        <v>83</v>
      </c>
      <c r="AW245" s="14" t="s">
        <v>35</v>
      </c>
      <c r="AX245" s="14" t="s">
        <v>74</v>
      </c>
      <c r="AY245" s="254" t="s">
        <v>143</v>
      </c>
    </row>
    <row r="246" s="14" customFormat="1">
      <c r="A246" s="14"/>
      <c r="B246" s="244"/>
      <c r="C246" s="245"/>
      <c r="D246" s="235" t="s">
        <v>154</v>
      </c>
      <c r="E246" s="246" t="s">
        <v>19</v>
      </c>
      <c r="F246" s="247" t="s">
        <v>319</v>
      </c>
      <c r="G246" s="245"/>
      <c r="H246" s="248">
        <v>38.799999999999997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154</v>
      </c>
      <c r="AU246" s="254" t="s">
        <v>83</v>
      </c>
      <c r="AV246" s="14" t="s">
        <v>83</v>
      </c>
      <c r="AW246" s="14" t="s">
        <v>35</v>
      </c>
      <c r="AX246" s="14" t="s">
        <v>74</v>
      </c>
      <c r="AY246" s="254" t="s">
        <v>143</v>
      </c>
    </row>
    <row r="247" s="14" customFormat="1">
      <c r="A247" s="14"/>
      <c r="B247" s="244"/>
      <c r="C247" s="245"/>
      <c r="D247" s="235" t="s">
        <v>154</v>
      </c>
      <c r="E247" s="246" t="s">
        <v>19</v>
      </c>
      <c r="F247" s="247" t="s">
        <v>320</v>
      </c>
      <c r="G247" s="245"/>
      <c r="H247" s="248">
        <v>38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154</v>
      </c>
      <c r="AU247" s="254" t="s">
        <v>83</v>
      </c>
      <c r="AV247" s="14" t="s">
        <v>83</v>
      </c>
      <c r="AW247" s="14" t="s">
        <v>35</v>
      </c>
      <c r="AX247" s="14" t="s">
        <v>74</v>
      </c>
      <c r="AY247" s="254" t="s">
        <v>143</v>
      </c>
    </row>
    <row r="248" s="14" customFormat="1">
      <c r="A248" s="14"/>
      <c r="B248" s="244"/>
      <c r="C248" s="245"/>
      <c r="D248" s="235" t="s">
        <v>154</v>
      </c>
      <c r="E248" s="246" t="s">
        <v>19</v>
      </c>
      <c r="F248" s="247" t="s">
        <v>321</v>
      </c>
      <c r="G248" s="245"/>
      <c r="H248" s="248">
        <v>85.200000000000003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154</v>
      </c>
      <c r="AU248" s="254" t="s">
        <v>83</v>
      </c>
      <c r="AV248" s="14" t="s">
        <v>83</v>
      </c>
      <c r="AW248" s="14" t="s">
        <v>35</v>
      </c>
      <c r="AX248" s="14" t="s">
        <v>74</v>
      </c>
      <c r="AY248" s="254" t="s">
        <v>143</v>
      </c>
    </row>
    <row r="249" s="14" customFormat="1">
      <c r="A249" s="14"/>
      <c r="B249" s="244"/>
      <c r="C249" s="245"/>
      <c r="D249" s="235" t="s">
        <v>154</v>
      </c>
      <c r="E249" s="246" t="s">
        <v>19</v>
      </c>
      <c r="F249" s="247" t="s">
        <v>322</v>
      </c>
      <c r="G249" s="245"/>
      <c r="H249" s="248">
        <v>119.2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154</v>
      </c>
      <c r="AU249" s="254" t="s">
        <v>83</v>
      </c>
      <c r="AV249" s="14" t="s">
        <v>83</v>
      </c>
      <c r="AW249" s="14" t="s">
        <v>35</v>
      </c>
      <c r="AX249" s="14" t="s">
        <v>74</v>
      </c>
      <c r="AY249" s="254" t="s">
        <v>143</v>
      </c>
    </row>
    <row r="250" s="14" customFormat="1">
      <c r="A250" s="14"/>
      <c r="B250" s="244"/>
      <c r="C250" s="245"/>
      <c r="D250" s="235" t="s">
        <v>154</v>
      </c>
      <c r="E250" s="246" t="s">
        <v>19</v>
      </c>
      <c r="F250" s="247" t="s">
        <v>323</v>
      </c>
      <c r="G250" s="245"/>
      <c r="H250" s="248">
        <v>142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154</v>
      </c>
      <c r="AU250" s="254" t="s">
        <v>83</v>
      </c>
      <c r="AV250" s="14" t="s">
        <v>83</v>
      </c>
      <c r="AW250" s="14" t="s">
        <v>35</v>
      </c>
      <c r="AX250" s="14" t="s">
        <v>74</v>
      </c>
      <c r="AY250" s="254" t="s">
        <v>143</v>
      </c>
    </row>
    <row r="251" s="14" customFormat="1">
      <c r="A251" s="14"/>
      <c r="B251" s="244"/>
      <c r="C251" s="245"/>
      <c r="D251" s="235" t="s">
        <v>154</v>
      </c>
      <c r="E251" s="246" t="s">
        <v>19</v>
      </c>
      <c r="F251" s="247" t="s">
        <v>324</v>
      </c>
      <c r="G251" s="245"/>
      <c r="H251" s="248">
        <v>70.799999999999997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154</v>
      </c>
      <c r="AU251" s="254" t="s">
        <v>83</v>
      </c>
      <c r="AV251" s="14" t="s">
        <v>83</v>
      </c>
      <c r="AW251" s="14" t="s">
        <v>35</v>
      </c>
      <c r="AX251" s="14" t="s">
        <v>74</v>
      </c>
      <c r="AY251" s="254" t="s">
        <v>143</v>
      </c>
    </row>
    <row r="252" s="14" customFormat="1">
      <c r="A252" s="14"/>
      <c r="B252" s="244"/>
      <c r="C252" s="245"/>
      <c r="D252" s="235" t="s">
        <v>154</v>
      </c>
      <c r="E252" s="246" t="s">
        <v>19</v>
      </c>
      <c r="F252" s="247" t="s">
        <v>325</v>
      </c>
      <c r="G252" s="245"/>
      <c r="H252" s="248">
        <v>118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154</v>
      </c>
      <c r="AU252" s="254" t="s">
        <v>83</v>
      </c>
      <c r="AV252" s="14" t="s">
        <v>83</v>
      </c>
      <c r="AW252" s="14" t="s">
        <v>35</v>
      </c>
      <c r="AX252" s="14" t="s">
        <v>74</v>
      </c>
      <c r="AY252" s="254" t="s">
        <v>143</v>
      </c>
    </row>
    <row r="253" s="14" customFormat="1">
      <c r="A253" s="14"/>
      <c r="B253" s="244"/>
      <c r="C253" s="245"/>
      <c r="D253" s="235" t="s">
        <v>154</v>
      </c>
      <c r="E253" s="246" t="s">
        <v>19</v>
      </c>
      <c r="F253" s="247" t="s">
        <v>326</v>
      </c>
      <c r="G253" s="245"/>
      <c r="H253" s="248">
        <v>145.59999999999999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154</v>
      </c>
      <c r="AU253" s="254" t="s">
        <v>83</v>
      </c>
      <c r="AV253" s="14" t="s">
        <v>83</v>
      </c>
      <c r="AW253" s="14" t="s">
        <v>35</v>
      </c>
      <c r="AX253" s="14" t="s">
        <v>74</v>
      </c>
      <c r="AY253" s="254" t="s">
        <v>143</v>
      </c>
    </row>
    <row r="254" s="14" customFormat="1">
      <c r="A254" s="14"/>
      <c r="B254" s="244"/>
      <c r="C254" s="245"/>
      <c r="D254" s="235" t="s">
        <v>154</v>
      </c>
      <c r="E254" s="246" t="s">
        <v>19</v>
      </c>
      <c r="F254" s="247" t="s">
        <v>327</v>
      </c>
      <c r="G254" s="245"/>
      <c r="H254" s="248">
        <v>142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154</v>
      </c>
      <c r="AU254" s="254" t="s">
        <v>83</v>
      </c>
      <c r="AV254" s="14" t="s">
        <v>83</v>
      </c>
      <c r="AW254" s="14" t="s">
        <v>35</v>
      </c>
      <c r="AX254" s="14" t="s">
        <v>74</v>
      </c>
      <c r="AY254" s="254" t="s">
        <v>143</v>
      </c>
    </row>
    <row r="255" s="14" customFormat="1">
      <c r="A255" s="14"/>
      <c r="B255" s="244"/>
      <c r="C255" s="245"/>
      <c r="D255" s="235" t="s">
        <v>154</v>
      </c>
      <c r="E255" s="246" t="s">
        <v>19</v>
      </c>
      <c r="F255" s="247" t="s">
        <v>328</v>
      </c>
      <c r="G255" s="245"/>
      <c r="H255" s="248">
        <v>142.40000000000001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154</v>
      </c>
      <c r="AU255" s="254" t="s">
        <v>83</v>
      </c>
      <c r="AV255" s="14" t="s">
        <v>83</v>
      </c>
      <c r="AW255" s="14" t="s">
        <v>35</v>
      </c>
      <c r="AX255" s="14" t="s">
        <v>74</v>
      </c>
      <c r="AY255" s="254" t="s">
        <v>143</v>
      </c>
    </row>
    <row r="256" s="14" customFormat="1">
      <c r="A256" s="14"/>
      <c r="B256" s="244"/>
      <c r="C256" s="245"/>
      <c r="D256" s="235" t="s">
        <v>154</v>
      </c>
      <c r="E256" s="246" t="s">
        <v>19</v>
      </c>
      <c r="F256" s="247" t="s">
        <v>329</v>
      </c>
      <c r="G256" s="245"/>
      <c r="H256" s="248">
        <v>146.40000000000001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154</v>
      </c>
      <c r="AU256" s="254" t="s">
        <v>83</v>
      </c>
      <c r="AV256" s="14" t="s">
        <v>83</v>
      </c>
      <c r="AW256" s="14" t="s">
        <v>35</v>
      </c>
      <c r="AX256" s="14" t="s">
        <v>74</v>
      </c>
      <c r="AY256" s="254" t="s">
        <v>143</v>
      </c>
    </row>
    <row r="257" s="14" customFormat="1">
      <c r="A257" s="14"/>
      <c r="B257" s="244"/>
      <c r="C257" s="245"/>
      <c r="D257" s="235" t="s">
        <v>154</v>
      </c>
      <c r="E257" s="246" t="s">
        <v>19</v>
      </c>
      <c r="F257" s="247" t="s">
        <v>330</v>
      </c>
      <c r="G257" s="245"/>
      <c r="H257" s="248">
        <v>80.799999999999997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154</v>
      </c>
      <c r="AU257" s="254" t="s">
        <v>83</v>
      </c>
      <c r="AV257" s="14" t="s">
        <v>83</v>
      </c>
      <c r="AW257" s="14" t="s">
        <v>35</v>
      </c>
      <c r="AX257" s="14" t="s">
        <v>74</v>
      </c>
      <c r="AY257" s="254" t="s">
        <v>143</v>
      </c>
    </row>
    <row r="258" s="15" customFormat="1">
      <c r="A258" s="15"/>
      <c r="B258" s="255"/>
      <c r="C258" s="256"/>
      <c r="D258" s="235" t="s">
        <v>154</v>
      </c>
      <c r="E258" s="257" t="s">
        <v>19</v>
      </c>
      <c r="F258" s="258" t="s">
        <v>157</v>
      </c>
      <c r="G258" s="256"/>
      <c r="H258" s="259">
        <v>1939.2000000000001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154</v>
      </c>
      <c r="AU258" s="265" t="s">
        <v>83</v>
      </c>
      <c r="AV258" s="15" t="s">
        <v>150</v>
      </c>
      <c r="AW258" s="15" t="s">
        <v>35</v>
      </c>
      <c r="AX258" s="15" t="s">
        <v>81</v>
      </c>
      <c r="AY258" s="265" t="s">
        <v>143</v>
      </c>
    </row>
    <row r="259" s="2" customFormat="1" ht="37.8" customHeight="1">
      <c r="A259" s="40"/>
      <c r="B259" s="41"/>
      <c r="C259" s="215" t="s">
        <v>7</v>
      </c>
      <c r="D259" s="215" t="s">
        <v>145</v>
      </c>
      <c r="E259" s="216" t="s">
        <v>331</v>
      </c>
      <c r="F259" s="217" t="s">
        <v>332</v>
      </c>
      <c r="G259" s="218" t="s">
        <v>160</v>
      </c>
      <c r="H259" s="219">
        <v>59.521000000000001</v>
      </c>
      <c r="I259" s="220"/>
      <c r="J259" s="221">
        <f>ROUND(I259*H259,2)</f>
        <v>0</v>
      </c>
      <c r="K259" s="217" t="s">
        <v>149</v>
      </c>
      <c r="L259" s="46"/>
      <c r="M259" s="222" t="s">
        <v>19</v>
      </c>
      <c r="N259" s="223" t="s">
        <v>45</v>
      </c>
      <c r="O259" s="86"/>
      <c r="P259" s="224">
        <f>O259*H259</f>
        <v>0</v>
      </c>
      <c r="Q259" s="224">
        <v>0.0147</v>
      </c>
      <c r="R259" s="224">
        <f>Q259*H259</f>
        <v>0.87495869999999998</v>
      </c>
      <c r="S259" s="224">
        <v>0</v>
      </c>
      <c r="T259" s="22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6" t="s">
        <v>150</v>
      </c>
      <c r="AT259" s="226" t="s">
        <v>145</v>
      </c>
      <c r="AU259" s="226" t="s">
        <v>83</v>
      </c>
      <c r="AY259" s="19" t="s">
        <v>143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9" t="s">
        <v>81</v>
      </c>
      <c r="BK259" s="227">
        <f>ROUND(I259*H259,2)</f>
        <v>0</v>
      </c>
      <c r="BL259" s="19" t="s">
        <v>150</v>
      </c>
      <c r="BM259" s="226" t="s">
        <v>333</v>
      </c>
    </row>
    <row r="260" s="2" customFormat="1">
      <c r="A260" s="40"/>
      <c r="B260" s="41"/>
      <c r="C260" s="42"/>
      <c r="D260" s="228" t="s">
        <v>152</v>
      </c>
      <c r="E260" s="42"/>
      <c r="F260" s="229" t="s">
        <v>334</v>
      </c>
      <c r="G260" s="42"/>
      <c r="H260" s="42"/>
      <c r="I260" s="230"/>
      <c r="J260" s="42"/>
      <c r="K260" s="42"/>
      <c r="L260" s="46"/>
      <c r="M260" s="231"/>
      <c r="N260" s="23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152</v>
      </c>
      <c r="AU260" s="19" t="s">
        <v>83</v>
      </c>
    </row>
    <row r="261" s="13" customFormat="1">
      <c r="A261" s="13"/>
      <c r="B261" s="233"/>
      <c r="C261" s="234"/>
      <c r="D261" s="235" t="s">
        <v>154</v>
      </c>
      <c r="E261" s="236" t="s">
        <v>19</v>
      </c>
      <c r="F261" s="237" t="s">
        <v>300</v>
      </c>
      <c r="G261" s="234"/>
      <c r="H261" s="236" t="s">
        <v>19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154</v>
      </c>
      <c r="AU261" s="243" t="s">
        <v>83</v>
      </c>
      <c r="AV261" s="13" t="s">
        <v>81</v>
      </c>
      <c r="AW261" s="13" t="s">
        <v>35</v>
      </c>
      <c r="AX261" s="13" t="s">
        <v>74</v>
      </c>
      <c r="AY261" s="243" t="s">
        <v>143</v>
      </c>
    </row>
    <row r="262" s="14" customFormat="1">
      <c r="A262" s="14"/>
      <c r="B262" s="244"/>
      <c r="C262" s="245"/>
      <c r="D262" s="235" t="s">
        <v>154</v>
      </c>
      <c r="E262" s="246" t="s">
        <v>19</v>
      </c>
      <c r="F262" s="247" t="s">
        <v>335</v>
      </c>
      <c r="G262" s="245"/>
      <c r="H262" s="248">
        <v>13.553000000000001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154</v>
      </c>
      <c r="AU262" s="254" t="s">
        <v>83</v>
      </c>
      <c r="AV262" s="14" t="s">
        <v>83</v>
      </c>
      <c r="AW262" s="14" t="s">
        <v>35</v>
      </c>
      <c r="AX262" s="14" t="s">
        <v>74</v>
      </c>
      <c r="AY262" s="254" t="s">
        <v>143</v>
      </c>
    </row>
    <row r="263" s="14" customFormat="1">
      <c r="A263" s="14"/>
      <c r="B263" s="244"/>
      <c r="C263" s="245"/>
      <c r="D263" s="235" t="s">
        <v>154</v>
      </c>
      <c r="E263" s="246" t="s">
        <v>19</v>
      </c>
      <c r="F263" s="247" t="s">
        <v>336</v>
      </c>
      <c r="G263" s="245"/>
      <c r="H263" s="248">
        <v>5.0250000000000004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154</v>
      </c>
      <c r="AU263" s="254" t="s">
        <v>83</v>
      </c>
      <c r="AV263" s="14" t="s">
        <v>83</v>
      </c>
      <c r="AW263" s="14" t="s">
        <v>35</v>
      </c>
      <c r="AX263" s="14" t="s">
        <v>74</v>
      </c>
      <c r="AY263" s="254" t="s">
        <v>143</v>
      </c>
    </row>
    <row r="264" s="14" customFormat="1">
      <c r="A264" s="14"/>
      <c r="B264" s="244"/>
      <c r="C264" s="245"/>
      <c r="D264" s="235" t="s">
        <v>154</v>
      </c>
      <c r="E264" s="246" t="s">
        <v>19</v>
      </c>
      <c r="F264" s="247" t="s">
        <v>337</v>
      </c>
      <c r="G264" s="245"/>
      <c r="H264" s="248">
        <v>40.942999999999998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154</v>
      </c>
      <c r="AU264" s="254" t="s">
        <v>83</v>
      </c>
      <c r="AV264" s="14" t="s">
        <v>83</v>
      </c>
      <c r="AW264" s="14" t="s">
        <v>35</v>
      </c>
      <c r="AX264" s="14" t="s">
        <v>74</v>
      </c>
      <c r="AY264" s="254" t="s">
        <v>143</v>
      </c>
    </row>
    <row r="265" s="15" customFormat="1">
      <c r="A265" s="15"/>
      <c r="B265" s="255"/>
      <c r="C265" s="256"/>
      <c r="D265" s="235" t="s">
        <v>154</v>
      </c>
      <c r="E265" s="257" t="s">
        <v>19</v>
      </c>
      <c r="F265" s="258" t="s">
        <v>157</v>
      </c>
      <c r="G265" s="256"/>
      <c r="H265" s="259">
        <v>59.521000000000001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154</v>
      </c>
      <c r="AU265" s="265" t="s">
        <v>83</v>
      </c>
      <c r="AV265" s="15" t="s">
        <v>150</v>
      </c>
      <c r="AW265" s="15" t="s">
        <v>35</v>
      </c>
      <c r="AX265" s="15" t="s">
        <v>81</v>
      </c>
      <c r="AY265" s="265" t="s">
        <v>143</v>
      </c>
    </row>
    <row r="266" s="2" customFormat="1" ht="37.8" customHeight="1">
      <c r="A266" s="40"/>
      <c r="B266" s="41"/>
      <c r="C266" s="215" t="s">
        <v>338</v>
      </c>
      <c r="D266" s="215" t="s">
        <v>145</v>
      </c>
      <c r="E266" s="216" t="s">
        <v>339</v>
      </c>
      <c r="F266" s="217" t="s">
        <v>340</v>
      </c>
      <c r="G266" s="218" t="s">
        <v>341</v>
      </c>
      <c r="H266" s="219">
        <v>477.69999999999999</v>
      </c>
      <c r="I266" s="220"/>
      <c r="J266" s="221">
        <f>ROUND(I266*H266,2)</f>
        <v>0</v>
      </c>
      <c r="K266" s="217" t="s">
        <v>149</v>
      </c>
      <c r="L266" s="46"/>
      <c r="M266" s="222" t="s">
        <v>19</v>
      </c>
      <c r="N266" s="223" t="s">
        <v>45</v>
      </c>
      <c r="O266" s="86"/>
      <c r="P266" s="224">
        <f>O266*H266</f>
        <v>0</v>
      </c>
      <c r="Q266" s="224">
        <v>0.0067999999999999996</v>
      </c>
      <c r="R266" s="224">
        <f>Q266*H266</f>
        <v>3.2483599999999999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150</v>
      </c>
      <c r="AT266" s="226" t="s">
        <v>145</v>
      </c>
      <c r="AU266" s="226" t="s">
        <v>83</v>
      </c>
      <c r="AY266" s="19" t="s">
        <v>143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150</v>
      </c>
      <c r="BM266" s="226" t="s">
        <v>342</v>
      </c>
    </row>
    <row r="267" s="2" customFormat="1">
      <c r="A267" s="40"/>
      <c r="B267" s="41"/>
      <c r="C267" s="42"/>
      <c r="D267" s="228" t="s">
        <v>152</v>
      </c>
      <c r="E267" s="42"/>
      <c r="F267" s="229" t="s">
        <v>343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152</v>
      </c>
      <c r="AU267" s="19" t="s">
        <v>83</v>
      </c>
    </row>
    <row r="268" s="14" customFormat="1">
      <c r="A268" s="14"/>
      <c r="B268" s="244"/>
      <c r="C268" s="245"/>
      <c r="D268" s="235" t="s">
        <v>154</v>
      </c>
      <c r="E268" s="246" t="s">
        <v>19</v>
      </c>
      <c r="F268" s="247" t="s">
        <v>344</v>
      </c>
      <c r="G268" s="245"/>
      <c r="H268" s="248">
        <v>115.90000000000001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154</v>
      </c>
      <c r="AU268" s="254" t="s">
        <v>83</v>
      </c>
      <c r="AV268" s="14" t="s">
        <v>83</v>
      </c>
      <c r="AW268" s="14" t="s">
        <v>35</v>
      </c>
      <c r="AX268" s="14" t="s">
        <v>74</v>
      </c>
      <c r="AY268" s="254" t="s">
        <v>143</v>
      </c>
    </row>
    <row r="269" s="14" customFormat="1">
      <c r="A269" s="14"/>
      <c r="B269" s="244"/>
      <c r="C269" s="245"/>
      <c r="D269" s="235" t="s">
        <v>154</v>
      </c>
      <c r="E269" s="246" t="s">
        <v>19</v>
      </c>
      <c r="F269" s="247" t="s">
        <v>345</v>
      </c>
      <c r="G269" s="245"/>
      <c r="H269" s="248">
        <v>9.8000000000000007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154</v>
      </c>
      <c r="AU269" s="254" t="s">
        <v>83</v>
      </c>
      <c r="AV269" s="14" t="s">
        <v>83</v>
      </c>
      <c r="AW269" s="14" t="s">
        <v>35</v>
      </c>
      <c r="AX269" s="14" t="s">
        <v>74</v>
      </c>
      <c r="AY269" s="254" t="s">
        <v>143</v>
      </c>
    </row>
    <row r="270" s="14" customFormat="1">
      <c r="A270" s="14"/>
      <c r="B270" s="244"/>
      <c r="C270" s="245"/>
      <c r="D270" s="235" t="s">
        <v>154</v>
      </c>
      <c r="E270" s="246" t="s">
        <v>19</v>
      </c>
      <c r="F270" s="247" t="s">
        <v>346</v>
      </c>
      <c r="G270" s="245"/>
      <c r="H270" s="248">
        <v>16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154</v>
      </c>
      <c r="AU270" s="254" t="s">
        <v>83</v>
      </c>
      <c r="AV270" s="14" t="s">
        <v>83</v>
      </c>
      <c r="AW270" s="14" t="s">
        <v>35</v>
      </c>
      <c r="AX270" s="14" t="s">
        <v>74</v>
      </c>
      <c r="AY270" s="254" t="s">
        <v>143</v>
      </c>
    </row>
    <row r="271" s="14" customFormat="1">
      <c r="A271" s="14"/>
      <c r="B271" s="244"/>
      <c r="C271" s="245"/>
      <c r="D271" s="235" t="s">
        <v>154</v>
      </c>
      <c r="E271" s="246" t="s">
        <v>19</v>
      </c>
      <c r="F271" s="247" t="s">
        <v>347</v>
      </c>
      <c r="G271" s="245"/>
      <c r="H271" s="248">
        <v>9.8000000000000007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154</v>
      </c>
      <c r="AU271" s="254" t="s">
        <v>83</v>
      </c>
      <c r="AV271" s="14" t="s">
        <v>83</v>
      </c>
      <c r="AW271" s="14" t="s">
        <v>35</v>
      </c>
      <c r="AX271" s="14" t="s">
        <v>74</v>
      </c>
      <c r="AY271" s="254" t="s">
        <v>143</v>
      </c>
    </row>
    <row r="272" s="14" customFormat="1">
      <c r="A272" s="14"/>
      <c r="B272" s="244"/>
      <c r="C272" s="245"/>
      <c r="D272" s="235" t="s">
        <v>154</v>
      </c>
      <c r="E272" s="246" t="s">
        <v>19</v>
      </c>
      <c r="F272" s="247" t="s">
        <v>348</v>
      </c>
      <c r="G272" s="245"/>
      <c r="H272" s="248">
        <v>16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154</v>
      </c>
      <c r="AU272" s="254" t="s">
        <v>83</v>
      </c>
      <c r="AV272" s="14" t="s">
        <v>83</v>
      </c>
      <c r="AW272" s="14" t="s">
        <v>35</v>
      </c>
      <c r="AX272" s="14" t="s">
        <v>74</v>
      </c>
      <c r="AY272" s="254" t="s">
        <v>143</v>
      </c>
    </row>
    <row r="273" s="14" customFormat="1">
      <c r="A273" s="14"/>
      <c r="B273" s="244"/>
      <c r="C273" s="245"/>
      <c r="D273" s="235" t="s">
        <v>154</v>
      </c>
      <c r="E273" s="246" t="s">
        <v>19</v>
      </c>
      <c r="F273" s="247" t="s">
        <v>349</v>
      </c>
      <c r="G273" s="245"/>
      <c r="H273" s="248">
        <v>9.6999999999999993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154</v>
      </c>
      <c r="AU273" s="254" t="s">
        <v>83</v>
      </c>
      <c r="AV273" s="14" t="s">
        <v>83</v>
      </c>
      <c r="AW273" s="14" t="s">
        <v>35</v>
      </c>
      <c r="AX273" s="14" t="s">
        <v>74</v>
      </c>
      <c r="AY273" s="254" t="s">
        <v>143</v>
      </c>
    </row>
    <row r="274" s="14" customFormat="1">
      <c r="A274" s="14"/>
      <c r="B274" s="244"/>
      <c r="C274" s="245"/>
      <c r="D274" s="235" t="s">
        <v>154</v>
      </c>
      <c r="E274" s="246" t="s">
        <v>19</v>
      </c>
      <c r="F274" s="247" t="s">
        <v>350</v>
      </c>
      <c r="G274" s="245"/>
      <c r="H274" s="248">
        <v>9.5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154</v>
      </c>
      <c r="AU274" s="254" t="s">
        <v>83</v>
      </c>
      <c r="AV274" s="14" t="s">
        <v>83</v>
      </c>
      <c r="AW274" s="14" t="s">
        <v>35</v>
      </c>
      <c r="AX274" s="14" t="s">
        <v>74</v>
      </c>
      <c r="AY274" s="254" t="s">
        <v>143</v>
      </c>
    </row>
    <row r="275" s="14" customFormat="1">
      <c r="A275" s="14"/>
      <c r="B275" s="244"/>
      <c r="C275" s="245"/>
      <c r="D275" s="235" t="s">
        <v>154</v>
      </c>
      <c r="E275" s="246" t="s">
        <v>19</v>
      </c>
      <c r="F275" s="247" t="s">
        <v>351</v>
      </c>
      <c r="G275" s="245"/>
      <c r="H275" s="248">
        <v>14.199999999999999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154</v>
      </c>
      <c r="AU275" s="254" t="s">
        <v>83</v>
      </c>
      <c r="AV275" s="14" t="s">
        <v>83</v>
      </c>
      <c r="AW275" s="14" t="s">
        <v>35</v>
      </c>
      <c r="AX275" s="14" t="s">
        <v>74</v>
      </c>
      <c r="AY275" s="254" t="s">
        <v>143</v>
      </c>
    </row>
    <row r="276" s="14" customFormat="1">
      <c r="A276" s="14"/>
      <c r="B276" s="244"/>
      <c r="C276" s="245"/>
      <c r="D276" s="235" t="s">
        <v>154</v>
      </c>
      <c r="E276" s="246" t="s">
        <v>19</v>
      </c>
      <c r="F276" s="247" t="s">
        <v>352</v>
      </c>
      <c r="G276" s="245"/>
      <c r="H276" s="248">
        <v>29.800000000000001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154</v>
      </c>
      <c r="AU276" s="254" t="s">
        <v>83</v>
      </c>
      <c r="AV276" s="14" t="s">
        <v>83</v>
      </c>
      <c r="AW276" s="14" t="s">
        <v>35</v>
      </c>
      <c r="AX276" s="14" t="s">
        <v>74</v>
      </c>
      <c r="AY276" s="254" t="s">
        <v>143</v>
      </c>
    </row>
    <row r="277" s="14" customFormat="1">
      <c r="A277" s="14"/>
      <c r="B277" s="244"/>
      <c r="C277" s="245"/>
      <c r="D277" s="235" t="s">
        <v>154</v>
      </c>
      <c r="E277" s="246" t="s">
        <v>19</v>
      </c>
      <c r="F277" s="247" t="s">
        <v>353</v>
      </c>
      <c r="G277" s="245"/>
      <c r="H277" s="248">
        <v>35.5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154</v>
      </c>
      <c r="AU277" s="254" t="s">
        <v>83</v>
      </c>
      <c r="AV277" s="14" t="s">
        <v>83</v>
      </c>
      <c r="AW277" s="14" t="s">
        <v>35</v>
      </c>
      <c r="AX277" s="14" t="s">
        <v>74</v>
      </c>
      <c r="AY277" s="254" t="s">
        <v>143</v>
      </c>
    </row>
    <row r="278" s="14" customFormat="1">
      <c r="A278" s="14"/>
      <c r="B278" s="244"/>
      <c r="C278" s="245"/>
      <c r="D278" s="235" t="s">
        <v>154</v>
      </c>
      <c r="E278" s="246" t="s">
        <v>19</v>
      </c>
      <c r="F278" s="247" t="s">
        <v>354</v>
      </c>
      <c r="G278" s="245"/>
      <c r="H278" s="248">
        <v>17.699999999999999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154</v>
      </c>
      <c r="AU278" s="254" t="s">
        <v>83</v>
      </c>
      <c r="AV278" s="14" t="s">
        <v>83</v>
      </c>
      <c r="AW278" s="14" t="s">
        <v>35</v>
      </c>
      <c r="AX278" s="14" t="s">
        <v>74</v>
      </c>
      <c r="AY278" s="254" t="s">
        <v>143</v>
      </c>
    </row>
    <row r="279" s="14" customFormat="1">
      <c r="A279" s="14"/>
      <c r="B279" s="244"/>
      <c r="C279" s="245"/>
      <c r="D279" s="235" t="s">
        <v>154</v>
      </c>
      <c r="E279" s="246" t="s">
        <v>19</v>
      </c>
      <c r="F279" s="247" t="s">
        <v>355</v>
      </c>
      <c r="G279" s="245"/>
      <c r="H279" s="248">
        <v>29.5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154</v>
      </c>
      <c r="AU279" s="254" t="s">
        <v>83</v>
      </c>
      <c r="AV279" s="14" t="s">
        <v>83</v>
      </c>
      <c r="AW279" s="14" t="s">
        <v>35</v>
      </c>
      <c r="AX279" s="14" t="s">
        <v>74</v>
      </c>
      <c r="AY279" s="254" t="s">
        <v>143</v>
      </c>
    </row>
    <row r="280" s="14" customFormat="1">
      <c r="A280" s="14"/>
      <c r="B280" s="244"/>
      <c r="C280" s="245"/>
      <c r="D280" s="235" t="s">
        <v>154</v>
      </c>
      <c r="E280" s="246" t="s">
        <v>19</v>
      </c>
      <c r="F280" s="247" t="s">
        <v>356</v>
      </c>
      <c r="G280" s="245"/>
      <c r="H280" s="248">
        <v>36.399999999999999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154</v>
      </c>
      <c r="AU280" s="254" t="s">
        <v>83</v>
      </c>
      <c r="AV280" s="14" t="s">
        <v>83</v>
      </c>
      <c r="AW280" s="14" t="s">
        <v>35</v>
      </c>
      <c r="AX280" s="14" t="s">
        <v>74</v>
      </c>
      <c r="AY280" s="254" t="s">
        <v>143</v>
      </c>
    </row>
    <row r="281" s="14" customFormat="1">
      <c r="A281" s="14"/>
      <c r="B281" s="244"/>
      <c r="C281" s="245"/>
      <c r="D281" s="235" t="s">
        <v>154</v>
      </c>
      <c r="E281" s="246" t="s">
        <v>19</v>
      </c>
      <c r="F281" s="247" t="s">
        <v>357</v>
      </c>
      <c r="G281" s="245"/>
      <c r="H281" s="248">
        <v>35.5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154</v>
      </c>
      <c r="AU281" s="254" t="s">
        <v>83</v>
      </c>
      <c r="AV281" s="14" t="s">
        <v>83</v>
      </c>
      <c r="AW281" s="14" t="s">
        <v>35</v>
      </c>
      <c r="AX281" s="14" t="s">
        <v>74</v>
      </c>
      <c r="AY281" s="254" t="s">
        <v>143</v>
      </c>
    </row>
    <row r="282" s="14" customFormat="1">
      <c r="A282" s="14"/>
      <c r="B282" s="244"/>
      <c r="C282" s="245"/>
      <c r="D282" s="235" t="s">
        <v>154</v>
      </c>
      <c r="E282" s="246" t="s">
        <v>19</v>
      </c>
      <c r="F282" s="247" t="s">
        <v>358</v>
      </c>
      <c r="G282" s="245"/>
      <c r="H282" s="248">
        <v>35.600000000000001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154</v>
      </c>
      <c r="AU282" s="254" t="s">
        <v>83</v>
      </c>
      <c r="AV282" s="14" t="s">
        <v>83</v>
      </c>
      <c r="AW282" s="14" t="s">
        <v>35</v>
      </c>
      <c r="AX282" s="14" t="s">
        <v>74</v>
      </c>
      <c r="AY282" s="254" t="s">
        <v>143</v>
      </c>
    </row>
    <row r="283" s="14" customFormat="1">
      <c r="A283" s="14"/>
      <c r="B283" s="244"/>
      <c r="C283" s="245"/>
      <c r="D283" s="235" t="s">
        <v>154</v>
      </c>
      <c r="E283" s="246" t="s">
        <v>19</v>
      </c>
      <c r="F283" s="247" t="s">
        <v>359</v>
      </c>
      <c r="G283" s="245"/>
      <c r="H283" s="248">
        <v>36.600000000000001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154</v>
      </c>
      <c r="AU283" s="254" t="s">
        <v>83</v>
      </c>
      <c r="AV283" s="14" t="s">
        <v>83</v>
      </c>
      <c r="AW283" s="14" t="s">
        <v>35</v>
      </c>
      <c r="AX283" s="14" t="s">
        <v>74</v>
      </c>
      <c r="AY283" s="254" t="s">
        <v>143</v>
      </c>
    </row>
    <row r="284" s="14" customFormat="1">
      <c r="A284" s="14"/>
      <c r="B284" s="244"/>
      <c r="C284" s="245"/>
      <c r="D284" s="235" t="s">
        <v>154</v>
      </c>
      <c r="E284" s="246" t="s">
        <v>19</v>
      </c>
      <c r="F284" s="247" t="s">
        <v>360</v>
      </c>
      <c r="G284" s="245"/>
      <c r="H284" s="248">
        <v>20.199999999999999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154</v>
      </c>
      <c r="AU284" s="254" t="s">
        <v>83</v>
      </c>
      <c r="AV284" s="14" t="s">
        <v>83</v>
      </c>
      <c r="AW284" s="14" t="s">
        <v>35</v>
      </c>
      <c r="AX284" s="14" t="s">
        <v>74</v>
      </c>
      <c r="AY284" s="254" t="s">
        <v>143</v>
      </c>
    </row>
    <row r="285" s="15" customFormat="1">
      <c r="A285" s="15"/>
      <c r="B285" s="255"/>
      <c r="C285" s="256"/>
      <c r="D285" s="235" t="s">
        <v>154</v>
      </c>
      <c r="E285" s="257" t="s">
        <v>19</v>
      </c>
      <c r="F285" s="258" t="s">
        <v>157</v>
      </c>
      <c r="G285" s="256"/>
      <c r="H285" s="259">
        <v>477.69999999999999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154</v>
      </c>
      <c r="AU285" s="265" t="s">
        <v>83</v>
      </c>
      <c r="AV285" s="15" t="s">
        <v>150</v>
      </c>
      <c r="AW285" s="15" t="s">
        <v>35</v>
      </c>
      <c r="AX285" s="15" t="s">
        <v>81</v>
      </c>
      <c r="AY285" s="265" t="s">
        <v>143</v>
      </c>
    </row>
    <row r="286" s="2" customFormat="1" ht="66.75" customHeight="1">
      <c r="A286" s="40"/>
      <c r="B286" s="41"/>
      <c r="C286" s="215" t="s">
        <v>361</v>
      </c>
      <c r="D286" s="215" t="s">
        <v>145</v>
      </c>
      <c r="E286" s="216" t="s">
        <v>362</v>
      </c>
      <c r="F286" s="217" t="s">
        <v>363</v>
      </c>
      <c r="G286" s="218" t="s">
        <v>160</v>
      </c>
      <c r="H286" s="219">
        <v>11.019</v>
      </c>
      <c r="I286" s="220"/>
      <c r="J286" s="221">
        <f>ROUND(I286*H286,2)</f>
        <v>0</v>
      </c>
      <c r="K286" s="217" t="s">
        <v>149</v>
      </c>
      <c r="L286" s="46"/>
      <c r="M286" s="222" t="s">
        <v>19</v>
      </c>
      <c r="N286" s="223" t="s">
        <v>45</v>
      </c>
      <c r="O286" s="86"/>
      <c r="P286" s="224">
        <f>O286*H286</f>
        <v>0</v>
      </c>
      <c r="Q286" s="224">
        <v>0.012590000000000001</v>
      </c>
      <c r="R286" s="224">
        <f>Q286*H286</f>
        <v>0.13872921000000002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276</v>
      </c>
      <c r="AT286" s="226" t="s">
        <v>145</v>
      </c>
      <c r="AU286" s="226" t="s">
        <v>83</v>
      </c>
      <c r="AY286" s="19" t="s">
        <v>143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81</v>
      </c>
      <c r="BK286" s="227">
        <f>ROUND(I286*H286,2)</f>
        <v>0</v>
      </c>
      <c r="BL286" s="19" t="s">
        <v>276</v>
      </c>
      <c r="BM286" s="226" t="s">
        <v>364</v>
      </c>
    </row>
    <row r="287" s="2" customFormat="1">
      <c r="A287" s="40"/>
      <c r="B287" s="41"/>
      <c r="C287" s="42"/>
      <c r="D287" s="228" t="s">
        <v>152</v>
      </c>
      <c r="E287" s="42"/>
      <c r="F287" s="229" t="s">
        <v>365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152</v>
      </c>
      <c r="AU287" s="19" t="s">
        <v>83</v>
      </c>
    </row>
    <row r="288" s="13" customFormat="1">
      <c r="A288" s="13"/>
      <c r="B288" s="233"/>
      <c r="C288" s="234"/>
      <c r="D288" s="235" t="s">
        <v>154</v>
      </c>
      <c r="E288" s="236" t="s">
        <v>19</v>
      </c>
      <c r="F288" s="237" t="s">
        <v>366</v>
      </c>
      <c r="G288" s="234"/>
      <c r="H288" s="236" t="s">
        <v>19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154</v>
      </c>
      <c r="AU288" s="243" t="s">
        <v>83</v>
      </c>
      <c r="AV288" s="13" t="s">
        <v>81</v>
      </c>
      <c r="AW288" s="13" t="s">
        <v>35</v>
      </c>
      <c r="AX288" s="13" t="s">
        <v>74</v>
      </c>
      <c r="AY288" s="243" t="s">
        <v>143</v>
      </c>
    </row>
    <row r="289" s="14" customFormat="1">
      <c r="A289" s="14"/>
      <c r="B289" s="244"/>
      <c r="C289" s="245"/>
      <c r="D289" s="235" t="s">
        <v>154</v>
      </c>
      <c r="E289" s="246" t="s">
        <v>19</v>
      </c>
      <c r="F289" s="247" t="s">
        <v>367</v>
      </c>
      <c r="G289" s="245"/>
      <c r="H289" s="248">
        <v>11.019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154</v>
      </c>
      <c r="AU289" s="254" t="s">
        <v>83</v>
      </c>
      <c r="AV289" s="14" t="s">
        <v>83</v>
      </c>
      <c r="AW289" s="14" t="s">
        <v>35</v>
      </c>
      <c r="AX289" s="14" t="s">
        <v>74</v>
      </c>
      <c r="AY289" s="254" t="s">
        <v>143</v>
      </c>
    </row>
    <row r="290" s="15" customFormat="1">
      <c r="A290" s="15"/>
      <c r="B290" s="255"/>
      <c r="C290" s="256"/>
      <c r="D290" s="235" t="s">
        <v>154</v>
      </c>
      <c r="E290" s="257" t="s">
        <v>19</v>
      </c>
      <c r="F290" s="258" t="s">
        <v>157</v>
      </c>
      <c r="G290" s="256"/>
      <c r="H290" s="259">
        <v>11.019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5" t="s">
        <v>154</v>
      </c>
      <c r="AU290" s="265" t="s">
        <v>83</v>
      </c>
      <c r="AV290" s="15" t="s">
        <v>150</v>
      </c>
      <c r="AW290" s="15" t="s">
        <v>35</v>
      </c>
      <c r="AX290" s="15" t="s">
        <v>81</v>
      </c>
      <c r="AY290" s="265" t="s">
        <v>143</v>
      </c>
    </row>
    <row r="291" s="2" customFormat="1" ht="24.15" customHeight="1">
      <c r="A291" s="40"/>
      <c r="B291" s="41"/>
      <c r="C291" s="266" t="s">
        <v>368</v>
      </c>
      <c r="D291" s="266" t="s">
        <v>192</v>
      </c>
      <c r="E291" s="267" t="s">
        <v>369</v>
      </c>
      <c r="F291" s="268" t="s">
        <v>370</v>
      </c>
      <c r="G291" s="269" t="s">
        <v>160</v>
      </c>
      <c r="H291" s="270">
        <v>11.57</v>
      </c>
      <c r="I291" s="271"/>
      <c r="J291" s="272">
        <f>ROUND(I291*H291,2)</f>
        <v>0</v>
      </c>
      <c r="K291" s="268" t="s">
        <v>149</v>
      </c>
      <c r="L291" s="273"/>
      <c r="M291" s="274" t="s">
        <v>19</v>
      </c>
      <c r="N291" s="275" t="s">
        <v>45</v>
      </c>
      <c r="O291" s="86"/>
      <c r="P291" s="224">
        <f>O291*H291</f>
        <v>0</v>
      </c>
      <c r="Q291" s="224">
        <v>0.012</v>
      </c>
      <c r="R291" s="224">
        <f>Q291*H291</f>
        <v>0.13884000000000002</v>
      </c>
      <c r="S291" s="224">
        <v>0</v>
      </c>
      <c r="T291" s="22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6" t="s">
        <v>371</v>
      </c>
      <c r="AT291" s="226" t="s">
        <v>192</v>
      </c>
      <c r="AU291" s="226" t="s">
        <v>83</v>
      </c>
      <c r="AY291" s="19" t="s">
        <v>143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81</v>
      </c>
      <c r="BK291" s="227">
        <f>ROUND(I291*H291,2)</f>
        <v>0</v>
      </c>
      <c r="BL291" s="19" t="s">
        <v>276</v>
      </c>
      <c r="BM291" s="226" t="s">
        <v>372</v>
      </c>
    </row>
    <row r="292" s="14" customFormat="1">
      <c r="A292" s="14"/>
      <c r="B292" s="244"/>
      <c r="C292" s="245"/>
      <c r="D292" s="235" t="s">
        <v>154</v>
      </c>
      <c r="E292" s="245"/>
      <c r="F292" s="247" t="s">
        <v>373</v>
      </c>
      <c r="G292" s="245"/>
      <c r="H292" s="248">
        <v>11.57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154</v>
      </c>
      <c r="AU292" s="254" t="s">
        <v>83</v>
      </c>
      <c r="AV292" s="14" t="s">
        <v>83</v>
      </c>
      <c r="AW292" s="14" t="s">
        <v>4</v>
      </c>
      <c r="AX292" s="14" t="s">
        <v>81</v>
      </c>
      <c r="AY292" s="254" t="s">
        <v>143</v>
      </c>
    </row>
    <row r="293" s="2" customFormat="1" ht="37.8" customHeight="1">
      <c r="A293" s="40"/>
      <c r="B293" s="41"/>
      <c r="C293" s="215" t="s">
        <v>374</v>
      </c>
      <c r="D293" s="215" t="s">
        <v>145</v>
      </c>
      <c r="E293" s="216" t="s">
        <v>375</v>
      </c>
      <c r="F293" s="217" t="s">
        <v>376</v>
      </c>
      <c r="G293" s="218" t="s">
        <v>160</v>
      </c>
      <c r="H293" s="219">
        <v>18.199999999999999</v>
      </c>
      <c r="I293" s="220"/>
      <c r="J293" s="221">
        <f>ROUND(I293*H293,2)</f>
        <v>0</v>
      </c>
      <c r="K293" s="217" t="s">
        <v>149</v>
      </c>
      <c r="L293" s="46"/>
      <c r="M293" s="222" t="s">
        <v>19</v>
      </c>
      <c r="N293" s="223" t="s">
        <v>45</v>
      </c>
      <c r="O293" s="86"/>
      <c r="P293" s="224">
        <f>O293*H293</f>
        <v>0</v>
      </c>
      <c r="Q293" s="224">
        <v>0.0044099999999999999</v>
      </c>
      <c r="R293" s="224">
        <f>Q293*H293</f>
        <v>0.080262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150</v>
      </c>
      <c r="AT293" s="226" t="s">
        <v>145</v>
      </c>
      <c r="AU293" s="226" t="s">
        <v>83</v>
      </c>
      <c r="AY293" s="19" t="s">
        <v>143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81</v>
      </c>
      <c r="BK293" s="227">
        <f>ROUND(I293*H293,2)</f>
        <v>0</v>
      </c>
      <c r="BL293" s="19" t="s">
        <v>150</v>
      </c>
      <c r="BM293" s="226" t="s">
        <v>377</v>
      </c>
    </row>
    <row r="294" s="2" customFormat="1">
      <c r="A294" s="40"/>
      <c r="B294" s="41"/>
      <c r="C294" s="42"/>
      <c r="D294" s="228" t="s">
        <v>152</v>
      </c>
      <c r="E294" s="42"/>
      <c r="F294" s="229" t="s">
        <v>378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152</v>
      </c>
      <c r="AU294" s="19" t="s">
        <v>83</v>
      </c>
    </row>
    <row r="295" s="13" customFormat="1">
      <c r="A295" s="13"/>
      <c r="B295" s="233"/>
      <c r="C295" s="234"/>
      <c r="D295" s="235" t="s">
        <v>154</v>
      </c>
      <c r="E295" s="236" t="s">
        <v>19</v>
      </c>
      <c r="F295" s="237" t="s">
        <v>379</v>
      </c>
      <c r="G295" s="234"/>
      <c r="H295" s="236" t="s">
        <v>19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154</v>
      </c>
      <c r="AU295" s="243" t="s">
        <v>83</v>
      </c>
      <c r="AV295" s="13" t="s">
        <v>81</v>
      </c>
      <c r="AW295" s="13" t="s">
        <v>35</v>
      </c>
      <c r="AX295" s="13" t="s">
        <v>74</v>
      </c>
      <c r="AY295" s="243" t="s">
        <v>143</v>
      </c>
    </row>
    <row r="296" s="14" customFormat="1">
      <c r="A296" s="14"/>
      <c r="B296" s="244"/>
      <c r="C296" s="245"/>
      <c r="D296" s="235" t="s">
        <v>154</v>
      </c>
      <c r="E296" s="246" t="s">
        <v>19</v>
      </c>
      <c r="F296" s="247" t="s">
        <v>380</v>
      </c>
      <c r="G296" s="245"/>
      <c r="H296" s="248">
        <v>18.199999999999999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154</v>
      </c>
      <c r="AU296" s="254" t="s">
        <v>83</v>
      </c>
      <c r="AV296" s="14" t="s">
        <v>83</v>
      </c>
      <c r="AW296" s="14" t="s">
        <v>35</v>
      </c>
      <c r="AX296" s="14" t="s">
        <v>74</v>
      </c>
      <c r="AY296" s="254" t="s">
        <v>143</v>
      </c>
    </row>
    <row r="297" s="15" customFormat="1">
      <c r="A297" s="15"/>
      <c r="B297" s="255"/>
      <c r="C297" s="256"/>
      <c r="D297" s="235" t="s">
        <v>154</v>
      </c>
      <c r="E297" s="257" t="s">
        <v>19</v>
      </c>
      <c r="F297" s="258" t="s">
        <v>157</v>
      </c>
      <c r="G297" s="256"/>
      <c r="H297" s="259">
        <v>18.199999999999999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5" t="s">
        <v>154</v>
      </c>
      <c r="AU297" s="265" t="s">
        <v>83</v>
      </c>
      <c r="AV297" s="15" t="s">
        <v>150</v>
      </c>
      <c r="AW297" s="15" t="s">
        <v>35</v>
      </c>
      <c r="AX297" s="15" t="s">
        <v>81</v>
      </c>
      <c r="AY297" s="265" t="s">
        <v>143</v>
      </c>
    </row>
    <row r="298" s="2" customFormat="1" ht="37.8" customHeight="1">
      <c r="A298" s="40"/>
      <c r="B298" s="41"/>
      <c r="C298" s="215" t="s">
        <v>381</v>
      </c>
      <c r="D298" s="215" t="s">
        <v>145</v>
      </c>
      <c r="E298" s="216" t="s">
        <v>382</v>
      </c>
      <c r="F298" s="217" t="s">
        <v>383</v>
      </c>
      <c r="G298" s="218" t="s">
        <v>160</v>
      </c>
      <c r="H298" s="219">
        <v>29.219000000000001</v>
      </c>
      <c r="I298" s="220"/>
      <c r="J298" s="221">
        <f>ROUND(I298*H298,2)</f>
        <v>0</v>
      </c>
      <c r="K298" s="217" t="s">
        <v>149</v>
      </c>
      <c r="L298" s="46"/>
      <c r="M298" s="222" t="s">
        <v>19</v>
      </c>
      <c r="N298" s="223" t="s">
        <v>45</v>
      </c>
      <c r="O298" s="86"/>
      <c r="P298" s="224">
        <f>O298*H298</f>
        <v>0</v>
      </c>
      <c r="Q298" s="224">
        <v>0.0033800000000000002</v>
      </c>
      <c r="R298" s="224">
        <f>Q298*H298</f>
        <v>0.09876022000000001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150</v>
      </c>
      <c r="AT298" s="226" t="s">
        <v>145</v>
      </c>
      <c r="AU298" s="226" t="s">
        <v>83</v>
      </c>
      <c r="AY298" s="19" t="s">
        <v>143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81</v>
      </c>
      <c r="BK298" s="227">
        <f>ROUND(I298*H298,2)</f>
        <v>0</v>
      </c>
      <c r="BL298" s="19" t="s">
        <v>150</v>
      </c>
      <c r="BM298" s="226" t="s">
        <v>384</v>
      </c>
    </row>
    <row r="299" s="2" customFormat="1">
      <c r="A299" s="40"/>
      <c r="B299" s="41"/>
      <c r="C299" s="42"/>
      <c r="D299" s="228" t="s">
        <v>152</v>
      </c>
      <c r="E299" s="42"/>
      <c r="F299" s="229" t="s">
        <v>385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152</v>
      </c>
      <c r="AU299" s="19" t="s">
        <v>83</v>
      </c>
    </row>
    <row r="300" s="13" customFormat="1">
      <c r="A300" s="13"/>
      <c r="B300" s="233"/>
      <c r="C300" s="234"/>
      <c r="D300" s="235" t="s">
        <v>154</v>
      </c>
      <c r="E300" s="236" t="s">
        <v>19</v>
      </c>
      <c r="F300" s="237" t="s">
        <v>366</v>
      </c>
      <c r="G300" s="234"/>
      <c r="H300" s="236" t="s">
        <v>19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154</v>
      </c>
      <c r="AU300" s="243" t="s">
        <v>83</v>
      </c>
      <c r="AV300" s="13" t="s">
        <v>81</v>
      </c>
      <c r="AW300" s="13" t="s">
        <v>35</v>
      </c>
      <c r="AX300" s="13" t="s">
        <v>74</v>
      </c>
      <c r="AY300" s="243" t="s">
        <v>143</v>
      </c>
    </row>
    <row r="301" s="14" customFormat="1">
      <c r="A301" s="14"/>
      <c r="B301" s="244"/>
      <c r="C301" s="245"/>
      <c r="D301" s="235" t="s">
        <v>154</v>
      </c>
      <c r="E301" s="246" t="s">
        <v>19</v>
      </c>
      <c r="F301" s="247" t="s">
        <v>367</v>
      </c>
      <c r="G301" s="245"/>
      <c r="H301" s="248">
        <v>11.019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154</v>
      </c>
      <c r="AU301" s="254" t="s">
        <v>83</v>
      </c>
      <c r="AV301" s="14" t="s">
        <v>83</v>
      </c>
      <c r="AW301" s="14" t="s">
        <v>35</v>
      </c>
      <c r="AX301" s="14" t="s">
        <v>74</v>
      </c>
      <c r="AY301" s="254" t="s">
        <v>143</v>
      </c>
    </row>
    <row r="302" s="13" customFormat="1">
      <c r="A302" s="13"/>
      <c r="B302" s="233"/>
      <c r="C302" s="234"/>
      <c r="D302" s="235" t="s">
        <v>154</v>
      </c>
      <c r="E302" s="236" t="s">
        <v>19</v>
      </c>
      <c r="F302" s="237" t="s">
        <v>379</v>
      </c>
      <c r="G302" s="234"/>
      <c r="H302" s="236" t="s">
        <v>19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154</v>
      </c>
      <c r="AU302" s="243" t="s">
        <v>83</v>
      </c>
      <c r="AV302" s="13" t="s">
        <v>81</v>
      </c>
      <c r="AW302" s="13" t="s">
        <v>35</v>
      </c>
      <c r="AX302" s="13" t="s">
        <v>74</v>
      </c>
      <c r="AY302" s="243" t="s">
        <v>143</v>
      </c>
    </row>
    <row r="303" s="14" customFormat="1">
      <c r="A303" s="14"/>
      <c r="B303" s="244"/>
      <c r="C303" s="245"/>
      <c r="D303" s="235" t="s">
        <v>154</v>
      </c>
      <c r="E303" s="246" t="s">
        <v>19</v>
      </c>
      <c r="F303" s="247" t="s">
        <v>380</v>
      </c>
      <c r="G303" s="245"/>
      <c r="H303" s="248">
        <v>18.199999999999999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154</v>
      </c>
      <c r="AU303" s="254" t="s">
        <v>83</v>
      </c>
      <c r="AV303" s="14" t="s">
        <v>83</v>
      </c>
      <c r="AW303" s="14" t="s">
        <v>35</v>
      </c>
      <c r="AX303" s="14" t="s">
        <v>74</v>
      </c>
      <c r="AY303" s="254" t="s">
        <v>143</v>
      </c>
    </row>
    <row r="304" s="15" customFormat="1">
      <c r="A304" s="15"/>
      <c r="B304" s="255"/>
      <c r="C304" s="256"/>
      <c r="D304" s="235" t="s">
        <v>154</v>
      </c>
      <c r="E304" s="257" t="s">
        <v>19</v>
      </c>
      <c r="F304" s="258" t="s">
        <v>157</v>
      </c>
      <c r="G304" s="256"/>
      <c r="H304" s="259">
        <v>29.219000000000001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154</v>
      </c>
      <c r="AU304" s="265" t="s">
        <v>83</v>
      </c>
      <c r="AV304" s="15" t="s">
        <v>150</v>
      </c>
      <c r="AW304" s="15" t="s">
        <v>35</v>
      </c>
      <c r="AX304" s="15" t="s">
        <v>81</v>
      </c>
      <c r="AY304" s="265" t="s">
        <v>143</v>
      </c>
    </row>
    <row r="305" s="2" customFormat="1" ht="37.8" customHeight="1">
      <c r="A305" s="40"/>
      <c r="B305" s="41"/>
      <c r="C305" s="215" t="s">
        <v>386</v>
      </c>
      <c r="D305" s="215" t="s">
        <v>145</v>
      </c>
      <c r="E305" s="216" t="s">
        <v>387</v>
      </c>
      <c r="F305" s="217" t="s">
        <v>388</v>
      </c>
      <c r="G305" s="218" t="s">
        <v>265</v>
      </c>
      <c r="H305" s="219">
        <v>1</v>
      </c>
      <c r="I305" s="220"/>
      <c r="J305" s="221">
        <f>ROUND(I305*H305,2)</f>
        <v>0</v>
      </c>
      <c r="K305" s="217" t="s">
        <v>149</v>
      </c>
      <c r="L305" s="46"/>
      <c r="M305" s="222" t="s">
        <v>19</v>
      </c>
      <c r="N305" s="223" t="s">
        <v>45</v>
      </c>
      <c r="O305" s="86"/>
      <c r="P305" s="224">
        <f>O305*H305</f>
        <v>0</v>
      </c>
      <c r="Q305" s="224">
        <v>0.42153000000000002</v>
      </c>
      <c r="R305" s="224">
        <f>Q305*H305</f>
        <v>0.42153000000000002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150</v>
      </c>
      <c r="AT305" s="226" t="s">
        <v>145</v>
      </c>
      <c r="AU305" s="226" t="s">
        <v>83</v>
      </c>
      <c r="AY305" s="19" t="s">
        <v>143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81</v>
      </c>
      <c r="BK305" s="227">
        <f>ROUND(I305*H305,2)</f>
        <v>0</v>
      </c>
      <c r="BL305" s="19" t="s">
        <v>150</v>
      </c>
      <c r="BM305" s="226" t="s">
        <v>389</v>
      </c>
    </row>
    <row r="306" s="2" customFormat="1">
      <c r="A306" s="40"/>
      <c r="B306" s="41"/>
      <c r="C306" s="42"/>
      <c r="D306" s="228" t="s">
        <v>152</v>
      </c>
      <c r="E306" s="42"/>
      <c r="F306" s="229" t="s">
        <v>390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152</v>
      </c>
      <c r="AU306" s="19" t="s">
        <v>83</v>
      </c>
    </row>
    <row r="307" s="14" customFormat="1">
      <c r="A307" s="14"/>
      <c r="B307" s="244"/>
      <c r="C307" s="245"/>
      <c r="D307" s="235" t="s">
        <v>154</v>
      </c>
      <c r="E307" s="246" t="s">
        <v>19</v>
      </c>
      <c r="F307" s="247" t="s">
        <v>391</v>
      </c>
      <c r="G307" s="245"/>
      <c r="H307" s="248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154</v>
      </c>
      <c r="AU307" s="254" t="s">
        <v>83</v>
      </c>
      <c r="AV307" s="14" t="s">
        <v>83</v>
      </c>
      <c r="AW307" s="14" t="s">
        <v>35</v>
      </c>
      <c r="AX307" s="14" t="s">
        <v>74</v>
      </c>
      <c r="AY307" s="254" t="s">
        <v>143</v>
      </c>
    </row>
    <row r="308" s="15" customFormat="1">
      <c r="A308" s="15"/>
      <c r="B308" s="255"/>
      <c r="C308" s="256"/>
      <c r="D308" s="235" t="s">
        <v>154</v>
      </c>
      <c r="E308" s="257" t="s">
        <v>19</v>
      </c>
      <c r="F308" s="258" t="s">
        <v>157</v>
      </c>
      <c r="G308" s="256"/>
      <c r="H308" s="259">
        <v>1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5" t="s">
        <v>154</v>
      </c>
      <c r="AU308" s="265" t="s">
        <v>83</v>
      </c>
      <c r="AV308" s="15" t="s">
        <v>150</v>
      </c>
      <c r="AW308" s="15" t="s">
        <v>35</v>
      </c>
      <c r="AX308" s="15" t="s">
        <v>81</v>
      </c>
      <c r="AY308" s="265" t="s">
        <v>143</v>
      </c>
    </row>
    <row r="309" s="2" customFormat="1" ht="37.8" customHeight="1">
      <c r="A309" s="40"/>
      <c r="B309" s="41"/>
      <c r="C309" s="266" t="s">
        <v>392</v>
      </c>
      <c r="D309" s="266" t="s">
        <v>192</v>
      </c>
      <c r="E309" s="267" t="s">
        <v>393</v>
      </c>
      <c r="F309" s="268" t="s">
        <v>394</v>
      </c>
      <c r="G309" s="269" t="s">
        <v>265</v>
      </c>
      <c r="H309" s="270">
        <v>1</v>
      </c>
      <c r="I309" s="271"/>
      <c r="J309" s="272">
        <f>ROUND(I309*H309,2)</f>
        <v>0</v>
      </c>
      <c r="K309" s="268" t="s">
        <v>149</v>
      </c>
      <c r="L309" s="273"/>
      <c r="M309" s="274" t="s">
        <v>19</v>
      </c>
      <c r="N309" s="275" t="s">
        <v>45</v>
      </c>
      <c r="O309" s="86"/>
      <c r="P309" s="224">
        <f>O309*H309</f>
        <v>0</v>
      </c>
      <c r="Q309" s="224">
        <v>0.01272</v>
      </c>
      <c r="R309" s="224">
        <f>Q309*H309</f>
        <v>0.01272</v>
      </c>
      <c r="S309" s="224">
        <v>0</v>
      </c>
      <c r="T309" s="225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6" t="s">
        <v>195</v>
      </c>
      <c r="AT309" s="226" t="s">
        <v>192</v>
      </c>
      <c r="AU309" s="226" t="s">
        <v>83</v>
      </c>
      <c r="AY309" s="19" t="s">
        <v>143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81</v>
      </c>
      <c r="BK309" s="227">
        <f>ROUND(I309*H309,2)</f>
        <v>0</v>
      </c>
      <c r="BL309" s="19" t="s">
        <v>150</v>
      </c>
      <c r="BM309" s="226" t="s">
        <v>395</v>
      </c>
    </row>
    <row r="310" s="12" customFormat="1" ht="22.8" customHeight="1">
      <c r="A310" s="12"/>
      <c r="B310" s="199"/>
      <c r="C310" s="200"/>
      <c r="D310" s="201" t="s">
        <v>73</v>
      </c>
      <c r="E310" s="213" t="s">
        <v>207</v>
      </c>
      <c r="F310" s="213" t="s">
        <v>396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SUM(P311:P467)</f>
        <v>0</v>
      </c>
      <c r="Q310" s="207"/>
      <c r="R310" s="208">
        <f>SUM(R311:R467)</f>
        <v>0.72704049999999998</v>
      </c>
      <c r="S310" s="207"/>
      <c r="T310" s="209">
        <f>SUM(T311:T467)</f>
        <v>314.452361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73</v>
      </c>
      <c r="AU310" s="211" t="s">
        <v>81</v>
      </c>
      <c r="AY310" s="210" t="s">
        <v>143</v>
      </c>
      <c r="BK310" s="212">
        <f>SUM(BK311:BK467)</f>
        <v>0</v>
      </c>
    </row>
    <row r="311" s="2" customFormat="1" ht="37.8" customHeight="1">
      <c r="A311" s="40"/>
      <c r="B311" s="41"/>
      <c r="C311" s="215" t="s">
        <v>397</v>
      </c>
      <c r="D311" s="215" t="s">
        <v>145</v>
      </c>
      <c r="E311" s="216" t="s">
        <v>398</v>
      </c>
      <c r="F311" s="217" t="s">
        <v>399</v>
      </c>
      <c r="G311" s="218" t="s">
        <v>148</v>
      </c>
      <c r="H311" s="219">
        <v>900</v>
      </c>
      <c r="I311" s="220"/>
      <c r="J311" s="221">
        <f>ROUND(I311*H311,2)</f>
        <v>0</v>
      </c>
      <c r="K311" s="217" t="s">
        <v>149</v>
      </c>
      <c r="L311" s="46"/>
      <c r="M311" s="222" t="s">
        <v>19</v>
      </c>
      <c r="N311" s="223" t="s">
        <v>45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150</v>
      </c>
      <c r="AT311" s="226" t="s">
        <v>145</v>
      </c>
      <c r="AU311" s="226" t="s">
        <v>83</v>
      </c>
      <c r="AY311" s="19" t="s">
        <v>143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81</v>
      </c>
      <c r="BK311" s="227">
        <f>ROUND(I311*H311,2)</f>
        <v>0</v>
      </c>
      <c r="BL311" s="19" t="s">
        <v>150</v>
      </c>
      <c r="BM311" s="226" t="s">
        <v>400</v>
      </c>
    </row>
    <row r="312" s="2" customFormat="1">
      <c r="A312" s="40"/>
      <c r="B312" s="41"/>
      <c r="C312" s="42"/>
      <c r="D312" s="228" t="s">
        <v>152</v>
      </c>
      <c r="E312" s="42"/>
      <c r="F312" s="229" t="s">
        <v>401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152</v>
      </c>
      <c r="AU312" s="19" t="s">
        <v>83</v>
      </c>
    </row>
    <row r="313" s="14" customFormat="1">
      <c r="A313" s="14"/>
      <c r="B313" s="244"/>
      <c r="C313" s="245"/>
      <c r="D313" s="235" t="s">
        <v>154</v>
      </c>
      <c r="E313" s="246" t="s">
        <v>19</v>
      </c>
      <c r="F313" s="247" t="s">
        <v>402</v>
      </c>
      <c r="G313" s="245"/>
      <c r="H313" s="248">
        <v>900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154</v>
      </c>
      <c r="AU313" s="254" t="s">
        <v>83</v>
      </c>
      <c r="AV313" s="14" t="s">
        <v>83</v>
      </c>
      <c r="AW313" s="14" t="s">
        <v>35</v>
      </c>
      <c r="AX313" s="14" t="s">
        <v>74</v>
      </c>
      <c r="AY313" s="254" t="s">
        <v>143</v>
      </c>
    </row>
    <row r="314" s="15" customFormat="1">
      <c r="A314" s="15"/>
      <c r="B314" s="255"/>
      <c r="C314" s="256"/>
      <c r="D314" s="235" t="s">
        <v>154</v>
      </c>
      <c r="E314" s="257" t="s">
        <v>19</v>
      </c>
      <c r="F314" s="258" t="s">
        <v>157</v>
      </c>
      <c r="G314" s="256"/>
      <c r="H314" s="259">
        <v>900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154</v>
      </c>
      <c r="AU314" s="265" t="s">
        <v>83</v>
      </c>
      <c r="AV314" s="15" t="s">
        <v>150</v>
      </c>
      <c r="AW314" s="15" t="s">
        <v>35</v>
      </c>
      <c r="AX314" s="15" t="s">
        <v>81</v>
      </c>
      <c r="AY314" s="265" t="s">
        <v>143</v>
      </c>
    </row>
    <row r="315" s="2" customFormat="1" ht="44.25" customHeight="1">
      <c r="A315" s="40"/>
      <c r="B315" s="41"/>
      <c r="C315" s="215" t="s">
        <v>403</v>
      </c>
      <c r="D315" s="215" t="s">
        <v>145</v>
      </c>
      <c r="E315" s="216" t="s">
        <v>404</v>
      </c>
      <c r="F315" s="217" t="s">
        <v>405</v>
      </c>
      <c r="G315" s="218" t="s">
        <v>148</v>
      </c>
      <c r="H315" s="219">
        <v>27000</v>
      </c>
      <c r="I315" s="220"/>
      <c r="J315" s="221">
        <f>ROUND(I315*H315,2)</f>
        <v>0</v>
      </c>
      <c r="K315" s="217" t="s">
        <v>149</v>
      </c>
      <c r="L315" s="46"/>
      <c r="M315" s="222" t="s">
        <v>19</v>
      </c>
      <c r="N315" s="223" t="s">
        <v>45</v>
      </c>
      <c r="O315" s="86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150</v>
      </c>
      <c r="AT315" s="226" t="s">
        <v>145</v>
      </c>
      <c r="AU315" s="226" t="s">
        <v>83</v>
      </c>
      <c r="AY315" s="19" t="s">
        <v>143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81</v>
      </c>
      <c r="BK315" s="227">
        <f>ROUND(I315*H315,2)</f>
        <v>0</v>
      </c>
      <c r="BL315" s="19" t="s">
        <v>150</v>
      </c>
      <c r="BM315" s="226" t="s">
        <v>406</v>
      </c>
    </row>
    <row r="316" s="2" customFormat="1">
      <c r="A316" s="40"/>
      <c r="B316" s="41"/>
      <c r="C316" s="42"/>
      <c r="D316" s="228" t="s">
        <v>152</v>
      </c>
      <c r="E316" s="42"/>
      <c r="F316" s="229" t="s">
        <v>407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152</v>
      </c>
      <c r="AU316" s="19" t="s">
        <v>83</v>
      </c>
    </row>
    <row r="317" s="14" customFormat="1">
      <c r="A317" s="14"/>
      <c r="B317" s="244"/>
      <c r="C317" s="245"/>
      <c r="D317" s="235" t="s">
        <v>154</v>
      </c>
      <c r="E317" s="245"/>
      <c r="F317" s="247" t="s">
        <v>408</v>
      </c>
      <c r="G317" s="245"/>
      <c r="H317" s="248">
        <v>27000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154</v>
      </c>
      <c r="AU317" s="254" t="s">
        <v>83</v>
      </c>
      <c r="AV317" s="14" t="s">
        <v>83</v>
      </c>
      <c r="AW317" s="14" t="s">
        <v>4</v>
      </c>
      <c r="AX317" s="14" t="s">
        <v>81</v>
      </c>
      <c r="AY317" s="254" t="s">
        <v>143</v>
      </c>
    </row>
    <row r="318" s="2" customFormat="1" ht="37.8" customHeight="1">
      <c r="A318" s="40"/>
      <c r="B318" s="41"/>
      <c r="C318" s="215" t="s">
        <v>409</v>
      </c>
      <c r="D318" s="215" t="s">
        <v>145</v>
      </c>
      <c r="E318" s="216" t="s">
        <v>410</v>
      </c>
      <c r="F318" s="217" t="s">
        <v>411</v>
      </c>
      <c r="G318" s="218" t="s">
        <v>148</v>
      </c>
      <c r="H318" s="219">
        <v>900</v>
      </c>
      <c r="I318" s="220"/>
      <c r="J318" s="221">
        <f>ROUND(I318*H318,2)</f>
        <v>0</v>
      </c>
      <c r="K318" s="217" t="s">
        <v>149</v>
      </c>
      <c r="L318" s="46"/>
      <c r="M318" s="222" t="s">
        <v>19</v>
      </c>
      <c r="N318" s="223" t="s">
        <v>45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150</v>
      </c>
      <c r="AT318" s="226" t="s">
        <v>145</v>
      </c>
      <c r="AU318" s="226" t="s">
        <v>83</v>
      </c>
      <c r="AY318" s="19" t="s">
        <v>143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81</v>
      </c>
      <c r="BK318" s="227">
        <f>ROUND(I318*H318,2)</f>
        <v>0</v>
      </c>
      <c r="BL318" s="19" t="s">
        <v>150</v>
      </c>
      <c r="BM318" s="226" t="s">
        <v>412</v>
      </c>
    </row>
    <row r="319" s="2" customFormat="1">
      <c r="A319" s="40"/>
      <c r="B319" s="41"/>
      <c r="C319" s="42"/>
      <c r="D319" s="228" t="s">
        <v>152</v>
      </c>
      <c r="E319" s="42"/>
      <c r="F319" s="229" t="s">
        <v>413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152</v>
      </c>
      <c r="AU319" s="19" t="s">
        <v>83</v>
      </c>
    </row>
    <row r="320" s="2" customFormat="1" ht="37.8" customHeight="1">
      <c r="A320" s="40"/>
      <c r="B320" s="41"/>
      <c r="C320" s="215" t="s">
        <v>371</v>
      </c>
      <c r="D320" s="215" t="s">
        <v>145</v>
      </c>
      <c r="E320" s="216" t="s">
        <v>414</v>
      </c>
      <c r="F320" s="217" t="s">
        <v>415</v>
      </c>
      <c r="G320" s="218" t="s">
        <v>160</v>
      </c>
      <c r="H320" s="219">
        <v>3081.0900000000001</v>
      </c>
      <c r="I320" s="220"/>
      <c r="J320" s="221">
        <f>ROUND(I320*H320,2)</f>
        <v>0</v>
      </c>
      <c r="K320" s="217" t="s">
        <v>149</v>
      </c>
      <c r="L320" s="46"/>
      <c r="M320" s="222" t="s">
        <v>19</v>
      </c>
      <c r="N320" s="223" t="s">
        <v>45</v>
      </c>
      <c r="O320" s="86"/>
      <c r="P320" s="224">
        <f>O320*H320</f>
        <v>0</v>
      </c>
      <c r="Q320" s="224">
        <v>0.00021000000000000001</v>
      </c>
      <c r="R320" s="224">
        <f>Q320*H320</f>
        <v>0.64702890000000002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150</v>
      </c>
      <c r="AT320" s="226" t="s">
        <v>145</v>
      </c>
      <c r="AU320" s="226" t="s">
        <v>83</v>
      </c>
      <c r="AY320" s="19" t="s">
        <v>143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81</v>
      </c>
      <c r="BK320" s="227">
        <f>ROUND(I320*H320,2)</f>
        <v>0</v>
      </c>
      <c r="BL320" s="19" t="s">
        <v>150</v>
      </c>
      <c r="BM320" s="226" t="s">
        <v>416</v>
      </c>
    </row>
    <row r="321" s="2" customFormat="1">
      <c r="A321" s="40"/>
      <c r="B321" s="41"/>
      <c r="C321" s="42"/>
      <c r="D321" s="228" t="s">
        <v>152</v>
      </c>
      <c r="E321" s="42"/>
      <c r="F321" s="229" t="s">
        <v>417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152</v>
      </c>
      <c r="AU321" s="19" t="s">
        <v>83</v>
      </c>
    </row>
    <row r="322" s="14" customFormat="1">
      <c r="A322" s="14"/>
      <c r="B322" s="244"/>
      <c r="C322" s="245"/>
      <c r="D322" s="235" t="s">
        <v>154</v>
      </c>
      <c r="E322" s="246" t="s">
        <v>19</v>
      </c>
      <c r="F322" s="247" t="s">
        <v>418</v>
      </c>
      <c r="G322" s="245"/>
      <c r="H322" s="248">
        <v>2161.5999999999999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154</v>
      </c>
      <c r="AU322" s="254" t="s">
        <v>83</v>
      </c>
      <c r="AV322" s="14" t="s">
        <v>83</v>
      </c>
      <c r="AW322" s="14" t="s">
        <v>35</v>
      </c>
      <c r="AX322" s="14" t="s">
        <v>74</v>
      </c>
      <c r="AY322" s="254" t="s">
        <v>143</v>
      </c>
    </row>
    <row r="323" s="13" customFormat="1">
      <c r="A323" s="13"/>
      <c r="B323" s="233"/>
      <c r="C323" s="234"/>
      <c r="D323" s="235" t="s">
        <v>154</v>
      </c>
      <c r="E323" s="236" t="s">
        <v>19</v>
      </c>
      <c r="F323" s="237" t="s">
        <v>419</v>
      </c>
      <c r="G323" s="234"/>
      <c r="H323" s="236" t="s">
        <v>19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154</v>
      </c>
      <c r="AU323" s="243" t="s">
        <v>83</v>
      </c>
      <c r="AV323" s="13" t="s">
        <v>81</v>
      </c>
      <c r="AW323" s="13" t="s">
        <v>35</v>
      </c>
      <c r="AX323" s="13" t="s">
        <v>74</v>
      </c>
      <c r="AY323" s="243" t="s">
        <v>143</v>
      </c>
    </row>
    <row r="324" s="14" customFormat="1">
      <c r="A324" s="14"/>
      <c r="B324" s="244"/>
      <c r="C324" s="245"/>
      <c r="D324" s="235" t="s">
        <v>154</v>
      </c>
      <c r="E324" s="246" t="s">
        <v>19</v>
      </c>
      <c r="F324" s="247" t="s">
        <v>229</v>
      </c>
      <c r="G324" s="245"/>
      <c r="H324" s="248">
        <v>163.09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154</v>
      </c>
      <c r="AU324" s="254" t="s">
        <v>83</v>
      </c>
      <c r="AV324" s="14" t="s">
        <v>83</v>
      </c>
      <c r="AW324" s="14" t="s">
        <v>35</v>
      </c>
      <c r="AX324" s="14" t="s">
        <v>74</v>
      </c>
      <c r="AY324" s="254" t="s">
        <v>143</v>
      </c>
    </row>
    <row r="325" s="14" customFormat="1">
      <c r="A325" s="14"/>
      <c r="B325" s="244"/>
      <c r="C325" s="245"/>
      <c r="D325" s="235" t="s">
        <v>154</v>
      </c>
      <c r="E325" s="246" t="s">
        <v>19</v>
      </c>
      <c r="F325" s="247" t="s">
        <v>230</v>
      </c>
      <c r="G325" s="245"/>
      <c r="H325" s="248">
        <v>5.9800000000000004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154</v>
      </c>
      <c r="AU325" s="254" t="s">
        <v>83</v>
      </c>
      <c r="AV325" s="14" t="s">
        <v>83</v>
      </c>
      <c r="AW325" s="14" t="s">
        <v>35</v>
      </c>
      <c r="AX325" s="14" t="s">
        <v>74</v>
      </c>
      <c r="AY325" s="254" t="s">
        <v>143</v>
      </c>
    </row>
    <row r="326" s="14" customFormat="1">
      <c r="A326" s="14"/>
      <c r="B326" s="244"/>
      <c r="C326" s="245"/>
      <c r="D326" s="235" t="s">
        <v>154</v>
      </c>
      <c r="E326" s="246" t="s">
        <v>19</v>
      </c>
      <c r="F326" s="247" t="s">
        <v>231</v>
      </c>
      <c r="G326" s="245"/>
      <c r="H326" s="248">
        <v>14.039999999999999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154</v>
      </c>
      <c r="AU326" s="254" t="s">
        <v>83</v>
      </c>
      <c r="AV326" s="14" t="s">
        <v>83</v>
      </c>
      <c r="AW326" s="14" t="s">
        <v>35</v>
      </c>
      <c r="AX326" s="14" t="s">
        <v>74</v>
      </c>
      <c r="AY326" s="254" t="s">
        <v>143</v>
      </c>
    </row>
    <row r="327" s="14" customFormat="1">
      <c r="A327" s="14"/>
      <c r="B327" s="244"/>
      <c r="C327" s="245"/>
      <c r="D327" s="235" t="s">
        <v>154</v>
      </c>
      <c r="E327" s="246" t="s">
        <v>19</v>
      </c>
      <c r="F327" s="247" t="s">
        <v>232</v>
      </c>
      <c r="G327" s="245"/>
      <c r="H327" s="248">
        <v>5.9800000000000004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154</v>
      </c>
      <c r="AU327" s="254" t="s">
        <v>83</v>
      </c>
      <c r="AV327" s="14" t="s">
        <v>83</v>
      </c>
      <c r="AW327" s="14" t="s">
        <v>35</v>
      </c>
      <c r="AX327" s="14" t="s">
        <v>74</v>
      </c>
      <c r="AY327" s="254" t="s">
        <v>143</v>
      </c>
    </row>
    <row r="328" s="14" customFormat="1">
      <c r="A328" s="14"/>
      <c r="B328" s="244"/>
      <c r="C328" s="245"/>
      <c r="D328" s="235" t="s">
        <v>154</v>
      </c>
      <c r="E328" s="246" t="s">
        <v>19</v>
      </c>
      <c r="F328" s="247" t="s">
        <v>233</v>
      </c>
      <c r="G328" s="245"/>
      <c r="H328" s="248">
        <v>14.039999999999999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154</v>
      </c>
      <c r="AU328" s="254" t="s">
        <v>83</v>
      </c>
      <c r="AV328" s="14" t="s">
        <v>83</v>
      </c>
      <c r="AW328" s="14" t="s">
        <v>35</v>
      </c>
      <c r="AX328" s="14" t="s">
        <v>74</v>
      </c>
      <c r="AY328" s="254" t="s">
        <v>143</v>
      </c>
    </row>
    <row r="329" s="14" customFormat="1">
      <c r="A329" s="14"/>
      <c r="B329" s="244"/>
      <c r="C329" s="245"/>
      <c r="D329" s="235" t="s">
        <v>154</v>
      </c>
      <c r="E329" s="246" t="s">
        <v>19</v>
      </c>
      <c r="F329" s="247" t="s">
        <v>234</v>
      </c>
      <c r="G329" s="245"/>
      <c r="H329" s="248">
        <v>6.0300000000000002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154</v>
      </c>
      <c r="AU329" s="254" t="s">
        <v>83</v>
      </c>
      <c r="AV329" s="14" t="s">
        <v>83</v>
      </c>
      <c r="AW329" s="14" t="s">
        <v>35</v>
      </c>
      <c r="AX329" s="14" t="s">
        <v>74</v>
      </c>
      <c r="AY329" s="254" t="s">
        <v>143</v>
      </c>
    </row>
    <row r="330" s="14" customFormat="1">
      <c r="A330" s="14"/>
      <c r="B330" s="244"/>
      <c r="C330" s="245"/>
      <c r="D330" s="235" t="s">
        <v>154</v>
      </c>
      <c r="E330" s="246" t="s">
        <v>19</v>
      </c>
      <c r="F330" s="247" t="s">
        <v>235</v>
      </c>
      <c r="G330" s="245"/>
      <c r="H330" s="248">
        <v>5.3099999999999996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154</v>
      </c>
      <c r="AU330" s="254" t="s">
        <v>83</v>
      </c>
      <c r="AV330" s="14" t="s">
        <v>83</v>
      </c>
      <c r="AW330" s="14" t="s">
        <v>35</v>
      </c>
      <c r="AX330" s="14" t="s">
        <v>74</v>
      </c>
      <c r="AY330" s="254" t="s">
        <v>143</v>
      </c>
    </row>
    <row r="331" s="14" customFormat="1">
      <c r="A331" s="14"/>
      <c r="B331" s="244"/>
      <c r="C331" s="245"/>
      <c r="D331" s="235" t="s">
        <v>154</v>
      </c>
      <c r="E331" s="246" t="s">
        <v>19</v>
      </c>
      <c r="F331" s="247" t="s">
        <v>256</v>
      </c>
      <c r="G331" s="245"/>
      <c r="H331" s="248">
        <v>12.69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154</v>
      </c>
      <c r="AU331" s="254" t="s">
        <v>83</v>
      </c>
      <c r="AV331" s="14" t="s">
        <v>83</v>
      </c>
      <c r="AW331" s="14" t="s">
        <v>35</v>
      </c>
      <c r="AX331" s="14" t="s">
        <v>74</v>
      </c>
      <c r="AY331" s="254" t="s">
        <v>143</v>
      </c>
    </row>
    <row r="332" s="14" customFormat="1">
      <c r="A332" s="14"/>
      <c r="B332" s="244"/>
      <c r="C332" s="245"/>
      <c r="D332" s="235" t="s">
        <v>154</v>
      </c>
      <c r="E332" s="246" t="s">
        <v>19</v>
      </c>
      <c r="F332" s="247" t="s">
        <v>236</v>
      </c>
      <c r="G332" s="245"/>
      <c r="H332" s="248">
        <v>52.579999999999998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154</v>
      </c>
      <c r="AU332" s="254" t="s">
        <v>83</v>
      </c>
      <c r="AV332" s="14" t="s">
        <v>83</v>
      </c>
      <c r="AW332" s="14" t="s">
        <v>35</v>
      </c>
      <c r="AX332" s="14" t="s">
        <v>74</v>
      </c>
      <c r="AY332" s="254" t="s">
        <v>143</v>
      </c>
    </row>
    <row r="333" s="14" customFormat="1">
      <c r="A333" s="14"/>
      <c r="B333" s="244"/>
      <c r="C333" s="245"/>
      <c r="D333" s="235" t="s">
        <v>154</v>
      </c>
      <c r="E333" s="246" t="s">
        <v>19</v>
      </c>
      <c r="F333" s="247" t="s">
        <v>237</v>
      </c>
      <c r="G333" s="245"/>
      <c r="H333" s="248">
        <v>75.319999999999993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154</v>
      </c>
      <c r="AU333" s="254" t="s">
        <v>83</v>
      </c>
      <c r="AV333" s="14" t="s">
        <v>83</v>
      </c>
      <c r="AW333" s="14" t="s">
        <v>35</v>
      </c>
      <c r="AX333" s="14" t="s">
        <v>74</v>
      </c>
      <c r="AY333" s="254" t="s">
        <v>143</v>
      </c>
    </row>
    <row r="334" s="14" customFormat="1">
      <c r="A334" s="14"/>
      <c r="B334" s="244"/>
      <c r="C334" s="245"/>
      <c r="D334" s="235" t="s">
        <v>154</v>
      </c>
      <c r="E334" s="246" t="s">
        <v>19</v>
      </c>
      <c r="F334" s="247" t="s">
        <v>238</v>
      </c>
      <c r="G334" s="245"/>
      <c r="H334" s="248">
        <v>14.630000000000001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154</v>
      </c>
      <c r="AU334" s="254" t="s">
        <v>83</v>
      </c>
      <c r="AV334" s="14" t="s">
        <v>83</v>
      </c>
      <c r="AW334" s="14" t="s">
        <v>35</v>
      </c>
      <c r="AX334" s="14" t="s">
        <v>74</v>
      </c>
      <c r="AY334" s="254" t="s">
        <v>143</v>
      </c>
    </row>
    <row r="335" s="14" customFormat="1">
      <c r="A335" s="14"/>
      <c r="B335" s="244"/>
      <c r="C335" s="245"/>
      <c r="D335" s="235" t="s">
        <v>154</v>
      </c>
      <c r="E335" s="246" t="s">
        <v>19</v>
      </c>
      <c r="F335" s="247" t="s">
        <v>239</v>
      </c>
      <c r="G335" s="245"/>
      <c r="H335" s="248">
        <v>54.170000000000002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154</v>
      </c>
      <c r="AU335" s="254" t="s">
        <v>83</v>
      </c>
      <c r="AV335" s="14" t="s">
        <v>83</v>
      </c>
      <c r="AW335" s="14" t="s">
        <v>35</v>
      </c>
      <c r="AX335" s="14" t="s">
        <v>74</v>
      </c>
      <c r="AY335" s="254" t="s">
        <v>143</v>
      </c>
    </row>
    <row r="336" s="14" customFormat="1">
      <c r="A336" s="14"/>
      <c r="B336" s="244"/>
      <c r="C336" s="245"/>
      <c r="D336" s="235" t="s">
        <v>154</v>
      </c>
      <c r="E336" s="246" t="s">
        <v>19</v>
      </c>
      <c r="F336" s="247" t="s">
        <v>240</v>
      </c>
      <c r="G336" s="245"/>
      <c r="H336" s="248">
        <v>82.790000000000006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154</v>
      </c>
      <c r="AU336" s="254" t="s">
        <v>83</v>
      </c>
      <c r="AV336" s="14" t="s">
        <v>83</v>
      </c>
      <c r="AW336" s="14" t="s">
        <v>35</v>
      </c>
      <c r="AX336" s="14" t="s">
        <v>74</v>
      </c>
      <c r="AY336" s="254" t="s">
        <v>143</v>
      </c>
    </row>
    <row r="337" s="14" customFormat="1">
      <c r="A337" s="14"/>
      <c r="B337" s="244"/>
      <c r="C337" s="245"/>
      <c r="D337" s="235" t="s">
        <v>154</v>
      </c>
      <c r="E337" s="246" t="s">
        <v>19</v>
      </c>
      <c r="F337" s="247" t="s">
        <v>241</v>
      </c>
      <c r="G337" s="245"/>
      <c r="H337" s="248">
        <v>78.239999999999995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154</v>
      </c>
      <c r="AU337" s="254" t="s">
        <v>83</v>
      </c>
      <c r="AV337" s="14" t="s">
        <v>83</v>
      </c>
      <c r="AW337" s="14" t="s">
        <v>35</v>
      </c>
      <c r="AX337" s="14" t="s">
        <v>74</v>
      </c>
      <c r="AY337" s="254" t="s">
        <v>143</v>
      </c>
    </row>
    <row r="338" s="14" customFormat="1">
      <c r="A338" s="14"/>
      <c r="B338" s="244"/>
      <c r="C338" s="245"/>
      <c r="D338" s="235" t="s">
        <v>154</v>
      </c>
      <c r="E338" s="246" t="s">
        <v>19</v>
      </c>
      <c r="F338" s="247" t="s">
        <v>257</v>
      </c>
      <c r="G338" s="245"/>
      <c r="H338" s="248">
        <v>151.94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154</v>
      </c>
      <c r="AU338" s="254" t="s">
        <v>83</v>
      </c>
      <c r="AV338" s="14" t="s">
        <v>83</v>
      </c>
      <c r="AW338" s="14" t="s">
        <v>35</v>
      </c>
      <c r="AX338" s="14" t="s">
        <v>74</v>
      </c>
      <c r="AY338" s="254" t="s">
        <v>143</v>
      </c>
    </row>
    <row r="339" s="14" customFormat="1">
      <c r="A339" s="14"/>
      <c r="B339" s="244"/>
      <c r="C339" s="245"/>
      <c r="D339" s="235" t="s">
        <v>154</v>
      </c>
      <c r="E339" s="246" t="s">
        <v>19</v>
      </c>
      <c r="F339" s="247" t="s">
        <v>242</v>
      </c>
      <c r="G339" s="245"/>
      <c r="H339" s="248">
        <v>80.030000000000001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154</v>
      </c>
      <c r="AU339" s="254" t="s">
        <v>83</v>
      </c>
      <c r="AV339" s="14" t="s">
        <v>83</v>
      </c>
      <c r="AW339" s="14" t="s">
        <v>35</v>
      </c>
      <c r="AX339" s="14" t="s">
        <v>74</v>
      </c>
      <c r="AY339" s="254" t="s">
        <v>143</v>
      </c>
    </row>
    <row r="340" s="14" customFormat="1">
      <c r="A340" s="14"/>
      <c r="B340" s="244"/>
      <c r="C340" s="245"/>
      <c r="D340" s="235" t="s">
        <v>154</v>
      </c>
      <c r="E340" s="246" t="s">
        <v>19</v>
      </c>
      <c r="F340" s="247" t="s">
        <v>243</v>
      </c>
      <c r="G340" s="245"/>
      <c r="H340" s="248">
        <v>81.359999999999999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154</v>
      </c>
      <c r="AU340" s="254" t="s">
        <v>83</v>
      </c>
      <c r="AV340" s="14" t="s">
        <v>83</v>
      </c>
      <c r="AW340" s="14" t="s">
        <v>35</v>
      </c>
      <c r="AX340" s="14" t="s">
        <v>74</v>
      </c>
      <c r="AY340" s="254" t="s">
        <v>143</v>
      </c>
    </row>
    <row r="341" s="14" customFormat="1">
      <c r="A341" s="14"/>
      <c r="B341" s="244"/>
      <c r="C341" s="245"/>
      <c r="D341" s="235" t="s">
        <v>154</v>
      </c>
      <c r="E341" s="246" t="s">
        <v>19</v>
      </c>
      <c r="F341" s="247" t="s">
        <v>244</v>
      </c>
      <c r="G341" s="245"/>
      <c r="H341" s="248">
        <v>21.27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154</v>
      </c>
      <c r="AU341" s="254" t="s">
        <v>83</v>
      </c>
      <c r="AV341" s="14" t="s">
        <v>83</v>
      </c>
      <c r="AW341" s="14" t="s">
        <v>35</v>
      </c>
      <c r="AX341" s="14" t="s">
        <v>74</v>
      </c>
      <c r="AY341" s="254" t="s">
        <v>143</v>
      </c>
    </row>
    <row r="342" s="15" customFormat="1">
      <c r="A342" s="15"/>
      <c r="B342" s="255"/>
      <c r="C342" s="256"/>
      <c r="D342" s="235" t="s">
        <v>154</v>
      </c>
      <c r="E342" s="257" t="s">
        <v>19</v>
      </c>
      <c r="F342" s="258" t="s">
        <v>157</v>
      </c>
      <c r="G342" s="256"/>
      <c r="H342" s="259">
        <v>3081.0900000000001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5" t="s">
        <v>154</v>
      </c>
      <c r="AU342" s="265" t="s">
        <v>83</v>
      </c>
      <c r="AV342" s="15" t="s">
        <v>150</v>
      </c>
      <c r="AW342" s="15" t="s">
        <v>35</v>
      </c>
      <c r="AX342" s="15" t="s">
        <v>81</v>
      </c>
      <c r="AY342" s="265" t="s">
        <v>143</v>
      </c>
    </row>
    <row r="343" s="2" customFormat="1" ht="37.8" customHeight="1">
      <c r="A343" s="40"/>
      <c r="B343" s="41"/>
      <c r="C343" s="215" t="s">
        <v>420</v>
      </c>
      <c r="D343" s="215" t="s">
        <v>145</v>
      </c>
      <c r="E343" s="216" t="s">
        <v>421</v>
      </c>
      <c r="F343" s="217" t="s">
        <v>422</v>
      </c>
      <c r="G343" s="218" t="s">
        <v>160</v>
      </c>
      <c r="H343" s="219">
        <v>2000.29</v>
      </c>
      <c r="I343" s="220"/>
      <c r="J343" s="221">
        <f>ROUND(I343*H343,2)</f>
        <v>0</v>
      </c>
      <c r="K343" s="217" t="s">
        <v>149</v>
      </c>
      <c r="L343" s="46"/>
      <c r="M343" s="222" t="s">
        <v>19</v>
      </c>
      <c r="N343" s="223" t="s">
        <v>45</v>
      </c>
      <c r="O343" s="86"/>
      <c r="P343" s="224">
        <f>O343*H343</f>
        <v>0</v>
      </c>
      <c r="Q343" s="224">
        <v>4.0000000000000003E-05</v>
      </c>
      <c r="R343" s="224">
        <f>Q343*H343</f>
        <v>0.080011600000000002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150</v>
      </c>
      <c r="AT343" s="226" t="s">
        <v>145</v>
      </c>
      <c r="AU343" s="226" t="s">
        <v>83</v>
      </c>
      <c r="AY343" s="19" t="s">
        <v>143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81</v>
      </c>
      <c r="BK343" s="227">
        <f>ROUND(I343*H343,2)</f>
        <v>0</v>
      </c>
      <c r="BL343" s="19" t="s">
        <v>150</v>
      </c>
      <c r="BM343" s="226" t="s">
        <v>423</v>
      </c>
    </row>
    <row r="344" s="2" customFormat="1">
      <c r="A344" s="40"/>
      <c r="B344" s="41"/>
      <c r="C344" s="42"/>
      <c r="D344" s="228" t="s">
        <v>152</v>
      </c>
      <c r="E344" s="42"/>
      <c r="F344" s="229" t="s">
        <v>424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152</v>
      </c>
      <c r="AU344" s="19" t="s">
        <v>83</v>
      </c>
    </row>
    <row r="345" s="14" customFormat="1">
      <c r="A345" s="14"/>
      <c r="B345" s="244"/>
      <c r="C345" s="245"/>
      <c r="D345" s="235" t="s">
        <v>154</v>
      </c>
      <c r="E345" s="246" t="s">
        <v>19</v>
      </c>
      <c r="F345" s="247" t="s">
        <v>425</v>
      </c>
      <c r="G345" s="245"/>
      <c r="H345" s="248">
        <v>1080.8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154</v>
      </c>
      <c r="AU345" s="254" t="s">
        <v>83</v>
      </c>
      <c r="AV345" s="14" t="s">
        <v>83</v>
      </c>
      <c r="AW345" s="14" t="s">
        <v>35</v>
      </c>
      <c r="AX345" s="14" t="s">
        <v>74</v>
      </c>
      <c r="AY345" s="254" t="s">
        <v>143</v>
      </c>
    </row>
    <row r="346" s="13" customFormat="1">
      <c r="A346" s="13"/>
      <c r="B346" s="233"/>
      <c r="C346" s="234"/>
      <c r="D346" s="235" t="s">
        <v>154</v>
      </c>
      <c r="E346" s="236" t="s">
        <v>19</v>
      </c>
      <c r="F346" s="237" t="s">
        <v>426</v>
      </c>
      <c r="G346" s="234"/>
      <c r="H346" s="236" t="s">
        <v>19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154</v>
      </c>
      <c r="AU346" s="243" t="s">
        <v>83</v>
      </c>
      <c r="AV346" s="13" t="s">
        <v>81</v>
      </c>
      <c r="AW346" s="13" t="s">
        <v>35</v>
      </c>
      <c r="AX346" s="13" t="s">
        <v>74</v>
      </c>
      <c r="AY346" s="243" t="s">
        <v>143</v>
      </c>
    </row>
    <row r="347" s="14" customFormat="1">
      <c r="A347" s="14"/>
      <c r="B347" s="244"/>
      <c r="C347" s="245"/>
      <c r="D347" s="235" t="s">
        <v>154</v>
      </c>
      <c r="E347" s="246" t="s">
        <v>19</v>
      </c>
      <c r="F347" s="247" t="s">
        <v>229</v>
      </c>
      <c r="G347" s="245"/>
      <c r="H347" s="248">
        <v>163.09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154</v>
      </c>
      <c r="AU347" s="254" t="s">
        <v>83</v>
      </c>
      <c r="AV347" s="14" t="s">
        <v>83</v>
      </c>
      <c r="AW347" s="14" t="s">
        <v>35</v>
      </c>
      <c r="AX347" s="14" t="s">
        <v>74</v>
      </c>
      <c r="AY347" s="254" t="s">
        <v>143</v>
      </c>
    </row>
    <row r="348" s="14" customFormat="1">
      <c r="A348" s="14"/>
      <c r="B348" s="244"/>
      <c r="C348" s="245"/>
      <c r="D348" s="235" t="s">
        <v>154</v>
      </c>
      <c r="E348" s="246" t="s">
        <v>19</v>
      </c>
      <c r="F348" s="247" t="s">
        <v>230</v>
      </c>
      <c r="G348" s="245"/>
      <c r="H348" s="248">
        <v>5.9800000000000004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154</v>
      </c>
      <c r="AU348" s="254" t="s">
        <v>83</v>
      </c>
      <c r="AV348" s="14" t="s">
        <v>83</v>
      </c>
      <c r="AW348" s="14" t="s">
        <v>35</v>
      </c>
      <c r="AX348" s="14" t="s">
        <v>74</v>
      </c>
      <c r="AY348" s="254" t="s">
        <v>143</v>
      </c>
    </row>
    <row r="349" s="14" customFormat="1">
      <c r="A349" s="14"/>
      <c r="B349" s="244"/>
      <c r="C349" s="245"/>
      <c r="D349" s="235" t="s">
        <v>154</v>
      </c>
      <c r="E349" s="246" t="s">
        <v>19</v>
      </c>
      <c r="F349" s="247" t="s">
        <v>231</v>
      </c>
      <c r="G349" s="245"/>
      <c r="H349" s="248">
        <v>14.039999999999999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154</v>
      </c>
      <c r="AU349" s="254" t="s">
        <v>83</v>
      </c>
      <c r="AV349" s="14" t="s">
        <v>83</v>
      </c>
      <c r="AW349" s="14" t="s">
        <v>35</v>
      </c>
      <c r="AX349" s="14" t="s">
        <v>74</v>
      </c>
      <c r="AY349" s="254" t="s">
        <v>143</v>
      </c>
    </row>
    <row r="350" s="14" customFormat="1">
      <c r="A350" s="14"/>
      <c r="B350" s="244"/>
      <c r="C350" s="245"/>
      <c r="D350" s="235" t="s">
        <v>154</v>
      </c>
      <c r="E350" s="246" t="s">
        <v>19</v>
      </c>
      <c r="F350" s="247" t="s">
        <v>232</v>
      </c>
      <c r="G350" s="245"/>
      <c r="H350" s="248">
        <v>5.9800000000000004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154</v>
      </c>
      <c r="AU350" s="254" t="s">
        <v>83</v>
      </c>
      <c r="AV350" s="14" t="s">
        <v>83</v>
      </c>
      <c r="AW350" s="14" t="s">
        <v>35</v>
      </c>
      <c r="AX350" s="14" t="s">
        <v>74</v>
      </c>
      <c r="AY350" s="254" t="s">
        <v>143</v>
      </c>
    </row>
    <row r="351" s="14" customFormat="1">
      <c r="A351" s="14"/>
      <c r="B351" s="244"/>
      <c r="C351" s="245"/>
      <c r="D351" s="235" t="s">
        <v>154</v>
      </c>
      <c r="E351" s="246" t="s">
        <v>19</v>
      </c>
      <c r="F351" s="247" t="s">
        <v>233</v>
      </c>
      <c r="G351" s="245"/>
      <c r="H351" s="248">
        <v>14.039999999999999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154</v>
      </c>
      <c r="AU351" s="254" t="s">
        <v>83</v>
      </c>
      <c r="AV351" s="14" t="s">
        <v>83</v>
      </c>
      <c r="AW351" s="14" t="s">
        <v>35</v>
      </c>
      <c r="AX351" s="14" t="s">
        <v>74</v>
      </c>
      <c r="AY351" s="254" t="s">
        <v>143</v>
      </c>
    </row>
    <row r="352" s="14" customFormat="1">
      <c r="A352" s="14"/>
      <c r="B352" s="244"/>
      <c r="C352" s="245"/>
      <c r="D352" s="235" t="s">
        <v>154</v>
      </c>
      <c r="E352" s="246" t="s">
        <v>19</v>
      </c>
      <c r="F352" s="247" t="s">
        <v>234</v>
      </c>
      <c r="G352" s="245"/>
      <c r="H352" s="248">
        <v>6.0300000000000002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154</v>
      </c>
      <c r="AU352" s="254" t="s">
        <v>83</v>
      </c>
      <c r="AV352" s="14" t="s">
        <v>83</v>
      </c>
      <c r="AW352" s="14" t="s">
        <v>35</v>
      </c>
      <c r="AX352" s="14" t="s">
        <v>74</v>
      </c>
      <c r="AY352" s="254" t="s">
        <v>143</v>
      </c>
    </row>
    <row r="353" s="14" customFormat="1">
      <c r="A353" s="14"/>
      <c r="B353" s="244"/>
      <c r="C353" s="245"/>
      <c r="D353" s="235" t="s">
        <v>154</v>
      </c>
      <c r="E353" s="246" t="s">
        <v>19</v>
      </c>
      <c r="F353" s="247" t="s">
        <v>235</v>
      </c>
      <c r="G353" s="245"/>
      <c r="H353" s="248">
        <v>5.3099999999999996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154</v>
      </c>
      <c r="AU353" s="254" t="s">
        <v>83</v>
      </c>
      <c r="AV353" s="14" t="s">
        <v>83</v>
      </c>
      <c r="AW353" s="14" t="s">
        <v>35</v>
      </c>
      <c r="AX353" s="14" t="s">
        <v>74</v>
      </c>
      <c r="AY353" s="254" t="s">
        <v>143</v>
      </c>
    </row>
    <row r="354" s="14" customFormat="1">
      <c r="A354" s="14"/>
      <c r="B354" s="244"/>
      <c r="C354" s="245"/>
      <c r="D354" s="235" t="s">
        <v>154</v>
      </c>
      <c r="E354" s="246" t="s">
        <v>19</v>
      </c>
      <c r="F354" s="247" t="s">
        <v>256</v>
      </c>
      <c r="G354" s="245"/>
      <c r="H354" s="248">
        <v>12.69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154</v>
      </c>
      <c r="AU354" s="254" t="s">
        <v>83</v>
      </c>
      <c r="AV354" s="14" t="s">
        <v>83</v>
      </c>
      <c r="AW354" s="14" t="s">
        <v>35</v>
      </c>
      <c r="AX354" s="14" t="s">
        <v>74</v>
      </c>
      <c r="AY354" s="254" t="s">
        <v>143</v>
      </c>
    </row>
    <row r="355" s="14" customFormat="1">
      <c r="A355" s="14"/>
      <c r="B355" s="244"/>
      <c r="C355" s="245"/>
      <c r="D355" s="235" t="s">
        <v>154</v>
      </c>
      <c r="E355" s="246" t="s">
        <v>19</v>
      </c>
      <c r="F355" s="247" t="s">
        <v>236</v>
      </c>
      <c r="G355" s="245"/>
      <c r="H355" s="248">
        <v>52.579999999999998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154</v>
      </c>
      <c r="AU355" s="254" t="s">
        <v>83</v>
      </c>
      <c r="AV355" s="14" t="s">
        <v>83</v>
      </c>
      <c r="AW355" s="14" t="s">
        <v>35</v>
      </c>
      <c r="AX355" s="14" t="s">
        <v>74</v>
      </c>
      <c r="AY355" s="254" t="s">
        <v>143</v>
      </c>
    </row>
    <row r="356" s="14" customFormat="1">
      <c r="A356" s="14"/>
      <c r="B356" s="244"/>
      <c r="C356" s="245"/>
      <c r="D356" s="235" t="s">
        <v>154</v>
      </c>
      <c r="E356" s="246" t="s">
        <v>19</v>
      </c>
      <c r="F356" s="247" t="s">
        <v>237</v>
      </c>
      <c r="G356" s="245"/>
      <c r="H356" s="248">
        <v>75.319999999999993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154</v>
      </c>
      <c r="AU356" s="254" t="s">
        <v>83</v>
      </c>
      <c r="AV356" s="14" t="s">
        <v>83</v>
      </c>
      <c r="AW356" s="14" t="s">
        <v>35</v>
      </c>
      <c r="AX356" s="14" t="s">
        <v>74</v>
      </c>
      <c r="AY356" s="254" t="s">
        <v>143</v>
      </c>
    </row>
    <row r="357" s="14" customFormat="1">
      <c r="A357" s="14"/>
      <c r="B357" s="244"/>
      <c r="C357" s="245"/>
      <c r="D357" s="235" t="s">
        <v>154</v>
      </c>
      <c r="E357" s="246" t="s">
        <v>19</v>
      </c>
      <c r="F357" s="247" t="s">
        <v>238</v>
      </c>
      <c r="G357" s="245"/>
      <c r="H357" s="248">
        <v>14.630000000000001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154</v>
      </c>
      <c r="AU357" s="254" t="s">
        <v>83</v>
      </c>
      <c r="AV357" s="14" t="s">
        <v>83</v>
      </c>
      <c r="AW357" s="14" t="s">
        <v>35</v>
      </c>
      <c r="AX357" s="14" t="s">
        <v>74</v>
      </c>
      <c r="AY357" s="254" t="s">
        <v>143</v>
      </c>
    </row>
    <row r="358" s="14" customFormat="1">
      <c r="A358" s="14"/>
      <c r="B358" s="244"/>
      <c r="C358" s="245"/>
      <c r="D358" s="235" t="s">
        <v>154</v>
      </c>
      <c r="E358" s="246" t="s">
        <v>19</v>
      </c>
      <c r="F358" s="247" t="s">
        <v>239</v>
      </c>
      <c r="G358" s="245"/>
      <c r="H358" s="248">
        <v>54.170000000000002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154</v>
      </c>
      <c r="AU358" s="254" t="s">
        <v>83</v>
      </c>
      <c r="AV358" s="14" t="s">
        <v>83</v>
      </c>
      <c r="AW358" s="14" t="s">
        <v>35</v>
      </c>
      <c r="AX358" s="14" t="s">
        <v>74</v>
      </c>
      <c r="AY358" s="254" t="s">
        <v>143</v>
      </c>
    </row>
    <row r="359" s="14" customFormat="1">
      <c r="A359" s="14"/>
      <c r="B359" s="244"/>
      <c r="C359" s="245"/>
      <c r="D359" s="235" t="s">
        <v>154</v>
      </c>
      <c r="E359" s="246" t="s">
        <v>19</v>
      </c>
      <c r="F359" s="247" t="s">
        <v>240</v>
      </c>
      <c r="G359" s="245"/>
      <c r="H359" s="248">
        <v>82.790000000000006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154</v>
      </c>
      <c r="AU359" s="254" t="s">
        <v>83</v>
      </c>
      <c r="AV359" s="14" t="s">
        <v>83</v>
      </c>
      <c r="AW359" s="14" t="s">
        <v>35</v>
      </c>
      <c r="AX359" s="14" t="s">
        <v>74</v>
      </c>
      <c r="AY359" s="254" t="s">
        <v>143</v>
      </c>
    </row>
    <row r="360" s="14" customFormat="1">
      <c r="A360" s="14"/>
      <c r="B360" s="244"/>
      <c r="C360" s="245"/>
      <c r="D360" s="235" t="s">
        <v>154</v>
      </c>
      <c r="E360" s="246" t="s">
        <v>19</v>
      </c>
      <c r="F360" s="247" t="s">
        <v>241</v>
      </c>
      <c r="G360" s="245"/>
      <c r="H360" s="248">
        <v>78.239999999999995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154</v>
      </c>
      <c r="AU360" s="254" t="s">
        <v>83</v>
      </c>
      <c r="AV360" s="14" t="s">
        <v>83</v>
      </c>
      <c r="AW360" s="14" t="s">
        <v>35</v>
      </c>
      <c r="AX360" s="14" t="s">
        <v>74</v>
      </c>
      <c r="AY360" s="254" t="s">
        <v>143</v>
      </c>
    </row>
    <row r="361" s="14" customFormat="1">
      <c r="A361" s="14"/>
      <c r="B361" s="244"/>
      <c r="C361" s="245"/>
      <c r="D361" s="235" t="s">
        <v>154</v>
      </c>
      <c r="E361" s="246" t="s">
        <v>19</v>
      </c>
      <c r="F361" s="247" t="s">
        <v>257</v>
      </c>
      <c r="G361" s="245"/>
      <c r="H361" s="248">
        <v>151.94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154</v>
      </c>
      <c r="AU361" s="254" t="s">
        <v>83</v>
      </c>
      <c r="AV361" s="14" t="s">
        <v>83</v>
      </c>
      <c r="AW361" s="14" t="s">
        <v>35</v>
      </c>
      <c r="AX361" s="14" t="s">
        <v>74</v>
      </c>
      <c r="AY361" s="254" t="s">
        <v>143</v>
      </c>
    </row>
    <row r="362" s="14" customFormat="1">
      <c r="A362" s="14"/>
      <c r="B362" s="244"/>
      <c r="C362" s="245"/>
      <c r="D362" s="235" t="s">
        <v>154</v>
      </c>
      <c r="E362" s="246" t="s">
        <v>19</v>
      </c>
      <c r="F362" s="247" t="s">
        <v>242</v>
      </c>
      <c r="G362" s="245"/>
      <c r="H362" s="248">
        <v>80.030000000000001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154</v>
      </c>
      <c r="AU362" s="254" t="s">
        <v>83</v>
      </c>
      <c r="AV362" s="14" t="s">
        <v>83</v>
      </c>
      <c r="AW362" s="14" t="s">
        <v>35</v>
      </c>
      <c r="AX362" s="14" t="s">
        <v>74</v>
      </c>
      <c r="AY362" s="254" t="s">
        <v>143</v>
      </c>
    </row>
    <row r="363" s="14" customFormat="1">
      <c r="A363" s="14"/>
      <c r="B363" s="244"/>
      <c r="C363" s="245"/>
      <c r="D363" s="235" t="s">
        <v>154</v>
      </c>
      <c r="E363" s="246" t="s">
        <v>19</v>
      </c>
      <c r="F363" s="247" t="s">
        <v>243</v>
      </c>
      <c r="G363" s="245"/>
      <c r="H363" s="248">
        <v>81.359999999999999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154</v>
      </c>
      <c r="AU363" s="254" t="s">
        <v>83</v>
      </c>
      <c r="AV363" s="14" t="s">
        <v>83</v>
      </c>
      <c r="AW363" s="14" t="s">
        <v>35</v>
      </c>
      <c r="AX363" s="14" t="s">
        <v>74</v>
      </c>
      <c r="AY363" s="254" t="s">
        <v>143</v>
      </c>
    </row>
    <row r="364" s="14" customFormat="1">
      <c r="A364" s="14"/>
      <c r="B364" s="244"/>
      <c r="C364" s="245"/>
      <c r="D364" s="235" t="s">
        <v>154</v>
      </c>
      <c r="E364" s="246" t="s">
        <v>19</v>
      </c>
      <c r="F364" s="247" t="s">
        <v>244</v>
      </c>
      <c r="G364" s="245"/>
      <c r="H364" s="248">
        <v>21.27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154</v>
      </c>
      <c r="AU364" s="254" t="s">
        <v>83</v>
      </c>
      <c r="AV364" s="14" t="s">
        <v>83</v>
      </c>
      <c r="AW364" s="14" t="s">
        <v>35</v>
      </c>
      <c r="AX364" s="14" t="s">
        <v>74</v>
      </c>
      <c r="AY364" s="254" t="s">
        <v>143</v>
      </c>
    </row>
    <row r="365" s="15" customFormat="1">
      <c r="A365" s="15"/>
      <c r="B365" s="255"/>
      <c r="C365" s="256"/>
      <c r="D365" s="235" t="s">
        <v>154</v>
      </c>
      <c r="E365" s="257" t="s">
        <v>19</v>
      </c>
      <c r="F365" s="258" t="s">
        <v>157</v>
      </c>
      <c r="G365" s="256"/>
      <c r="H365" s="259">
        <v>2000.29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154</v>
      </c>
      <c r="AU365" s="265" t="s">
        <v>83</v>
      </c>
      <c r="AV365" s="15" t="s">
        <v>150</v>
      </c>
      <c r="AW365" s="15" t="s">
        <v>35</v>
      </c>
      <c r="AX365" s="15" t="s">
        <v>81</v>
      </c>
      <c r="AY365" s="265" t="s">
        <v>143</v>
      </c>
    </row>
    <row r="366" s="2" customFormat="1" ht="16.5" customHeight="1">
      <c r="A366" s="40"/>
      <c r="B366" s="41"/>
      <c r="C366" s="215" t="s">
        <v>427</v>
      </c>
      <c r="D366" s="215" t="s">
        <v>145</v>
      </c>
      <c r="E366" s="216" t="s">
        <v>428</v>
      </c>
      <c r="F366" s="217" t="s">
        <v>429</v>
      </c>
      <c r="G366" s="218" t="s">
        <v>217</v>
      </c>
      <c r="H366" s="219">
        <v>1</v>
      </c>
      <c r="I366" s="220"/>
      <c r="J366" s="221">
        <f>ROUND(I366*H366,2)</f>
        <v>0</v>
      </c>
      <c r="K366" s="217" t="s">
        <v>19</v>
      </c>
      <c r="L366" s="46"/>
      <c r="M366" s="222" t="s">
        <v>19</v>
      </c>
      <c r="N366" s="223" t="s">
        <v>45</v>
      </c>
      <c r="O366" s="86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6" t="s">
        <v>150</v>
      </c>
      <c r="AT366" s="226" t="s">
        <v>145</v>
      </c>
      <c r="AU366" s="226" t="s">
        <v>83</v>
      </c>
      <c r="AY366" s="19" t="s">
        <v>143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81</v>
      </c>
      <c r="BK366" s="227">
        <f>ROUND(I366*H366,2)</f>
        <v>0</v>
      </c>
      <c r="BL366" s="19" t="s">
        <v>150</v>
      </c>
      <c r="BM366" s="226" t="s">
        <v>430</v>
      </c>
    </row>
    <row r="367" s="2" customFormat="1">
      <c r="A367" s="40"/>
      <c r="B367" s="41"/>
      <c r="C367" s="42"/>
      <c r="D367" s="235" t="s">
        <v>220</v>
      </c>
      <c r="E367" s="42"/>
      <c r="F367" s="276" t="s">
        <v>431</v>
      </c>
      <c r="G367" s="42"/>
      <c r="H367" s="42"/>
      <c r="I367" s="230"/>
      <c r="J367" s="42"/>
      <c r="K367" s="42"/>
      <c r="L367" s="46"/>
      <c r="M367" s="231"/>
      <c r="N367" s="232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220</v>
      </c>
      <c r="AU367" s="19" t="s">
        <v>83</v>
      </c>
    </row>
    <row r="368" s="2" customFormat="1" ht="16.5" customHeight="1">
      <c r="A368" s="40"/>
      <c r="B368" s="41"/>
      <c r="C368" s="215" t="s">
        <v>432</v>
      </c>
      <c r="D368" s="215" t="s">
        <v>145</v>
      </c>
      <c r="E368" s="216" t="s">
        <v>433</v>
      </c>
      <c r="F368" s="217" t="s">
        <v>434</v>
      </c>
      <c r="G368" s="218" t="s">
        <v>217</v>
      </c>
      <c r="H368" s="219">
        <v>2</v>
      </c>
      <c r="I368" s="220"/>
      <c r="J368" s="221">
        <f>ROUND(I368*H368,2)</f>
        <v>0</v>
      </c>
      <c r="K368" s="217" t="s">
        <v>19</v>
      </c>
      <c r="L368" s="46"/>
      <c r="M368" s="222" t="s">
        <v>19</v>
      </c>
      <c r="N368" s="223" t="s">
        <v>45</v>
      </c>
      <c r="O368" s="86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6" t="s">
        <v>150</v>
      </c>
      <c r="AT368" s="226" t="s">
        <v>145</v>
      </c>
      <c r="AU368" s="226" t="s">
        <v>83</v>
      </c>
      <c r="AY368" s="19" t="s">
        <v>143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81</v>
      </c>
      <c r="BK368" s="227">
        <f>ROUND(I368*H368,2)</f>
        <v>0</v>
      </c>
      <c r="BL368" s="19" t="s">
        <v>150</v>
      </c>
      <c r="BM368" s="226" t="s">
        <v>435</v>
      </c>
    </row>
    <row r="369" s="2" customFormat="1">
      <c r="A369" s="40"/>
      <c r="B369" s="41"/>
      <c r="C369" s="42"/>
      <c r="D369" s="235" t="s">
        <v>220</v>
      </c>
      <c r="E369" s="42"/>
      <c r="F369" s="276" t="s">
        <v>436</v>
      </c>
      <c r="G369" s="42"/>
      <c r="H369" s="42"/>
      <c r="I369" s="230"/>
      <c r="J369" s="42"/>
      <c r="K369" s="42"/>
      <c r="L369" s="46"/>
      <c r="M369" s="231"/>
      <c r="N369" s="232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220</v>
      </c>
      <c r="AU369" s="19" t="s">
        <v>83</v>
      </c>
    </row>
    <row r="370" s="2" customFormat="1" ht="16.5" customHeight="1">
      <c r="A370" s="40"/>
      <c r="B370" s="41"/>
      <c r="C370" s="215" t="s">
        <v>437</v>
      </c>
      <c r="D370" s="215" t="s">
        <v>145</v>
      </c>
      <c r="E370" s="216" t="s">
        <v>438</v>
      </c>
      <c r="F370" s="217" t="s">
        <v>439</v>
      </c>
      <c r="G370" s="218" t="s">
        <v>341</v>
      </c>
      <c r="H370" s="219">
        <v>155.59999999999999</v>
      </c>
      <c r="I370" s="220"/>
      <c r="J370" s="221">
        <f>ROUND(I370*H370,2)</f>
        <v>0</v>
      </c>
      <c r="K370" s="217" t="s">
        <v>218</v>
      </c>
      <c r="L370" s="46"/>
      <c r="M370" s="222" t="s">
        <v>19</v>
      </c>
      <c r="N370" s="223" t="s">
        <v>45</v>
      </c>
      <c r="O370" s="86"/>
      <c r="P370" s="224">
        <f>O370*H370</f>
        <v>0</v>
      </c>
      <c r="Q370" s="224">
        <v>0</v>
      </c>
      <c r="R370" s="224">
        <f>Q370*H370</f>
        <v>0</v>
      </c>
      <c r="S370" s="224">
        <v>0.055</v>
      </c>
      <c r="T370" s="225">
        <f>S370*H370</f>
        <v>8.5579999999999998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6" t="s">
        <v>150</v>
      </c>
      <c r="AT370" s="226" t="s">
        <v>145</v>
      </c>
      <c r="AU370" s="226" t="s">
        <v>83</v>
      </c>
      <c r="AY370" s="19" t="s">
        <v>143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9" t="s">
        <v>81</v>
      </c>
      <c r="BK370" s="227">
        <f>ROUND(I370*H370,2)</f>
        <v>0</v>
      </c>
      <c r="BL370" s="19" t="s">
        <v>150</v>
      </c>
      <c r="BM370" s="226" t="s">
        <v>440</v>
      </c>
    </row>
    <row r="371" s="2" customFormat="1">
      <c r="A371" s="40"/>
      <c r="B371" s="41"/>
      <c r="C371" s="42"/>
      <c r="D371" s="235" t="s">
        <v>220</v>
      </c>
      <c r="E371" s="42"/>
      <c r="F371" s="276" t="s">
        <v>441</v>
      </c>
      <c r="G371" s="42"/>
      <c r="H371" s="42"/>
      <c r="I371" s="230"/>
      <c r="J371" s="42"/>
      <c r="K371" s="42"/>
      <c r="L371" s="46"/>
      <c r="M371" s="231"/>
      <c r="N371" s="232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220</v>
      </c>
      <c r="AU371" s="19" t="s">
        <v>83</v>
      </c>
    </row>
    <row r="372" s="14" customFormat="1">
      <c r="A372" s="14"/>
      <c r="B372" s="244"/>
      <c r="C372" s="245"/>
      <c r="D372" s="235" t="s">
        <v>154</v>
      </c>
      <c r="E372" s="246" t="s">
        <v>19</v>
      </c>
      <c r="F372" s="247" t="s">
        <v>442</v>
      </c>
      <c r="G372" s="245"/>
      <c r="H372" s="248">
        <v>155.59999999999999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154</v>
      </c>
      <c r="AU372" s="254" t="s">
        <v>83</v>
      </c>
      <c r="AV372" s="14" t="s">
        <v>83</v>
      </c>
      <c r="AW372" s="14" t="s">
        <v>35</v>
      </c>
      <c r="AX372" s="14" t="s">
        <v>74</v>
      </c>
      <c r="AY372" s="254" t="s">
        <v>143</v>
      </c>
    </row>
    <row r="373" s="15" customFormat="1">
      <c r="A373" s="15"/>
      <c r="B373" s="255"/>
      <c r="C373" s="256"/>
      <c r="D373" s="235" t="s">
        <v>154</v>
      </c>
      <c r="E373" s="257" t="s">
        <v>19</v>
      </c>
      <c r="F373" s="258" t="s">
        <v>157</v>
      </c>
      <c r="G373" s="256"/>
      <c r="H373" s="259">
        <v>155.59999999999999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154</v>
      </c>
      <c r="AU373" s="265" t="s">
        <v>83</v>
      </c>
      <c r="AV373" s="15" t="s">
        <v>150</v>
      </c>
      <c r="AW373" s="15" t="s">
        <v>35</v>
      </c>
      <c r="AX373" s="15" t="s">
        <v>81</v>
      </c>
      <c r="AY373" s="265" t="s">
        <v>143</v>
      </c>
    </row>
    <row r="374" s="2" customFormat="1" ht="37.8" customHeight="1">
      <c r="A374" s="40"/>
      <c r="B374" s="41"/>
      <c r="C374" s="215" t="s">
        <v>443</v>
      </c>
      <c r="D374" s="215" t="s">
        <v>145</v>
      </c>
      <c r="E374" s="216" t="s">
        <v>444</v>
      </c>
      <c r="F374" s="217" t="s">
        <v>445</v>
      </c>
      <c r="G374" s="218" t="s">
        <v>148</v>
      </c>
      <c r="H374" s="219">
        <v>62.738999999999997</v>
      </c>
      <c r="I374" s="220"/>
      <c r="J374" s="221">
        <f>ROUND(I374*H374,2)</f>
        <v>0</v>
      </c>
      <c r="K374" s="217" t="s">
        <v>149</v>
      </c>
      <c r="L374" s="46"/>
      <c r="M374" s="222" t="s">
        <v>19</v>
      </c>
      <c r="N374" s="223" t="s">
        <v>45</v>
      </c>
      <c r="O374" s="86"/>
      <c r="P374" s="224">
        <f>O374*H374</f>
        <v>0</v>
      </c>
      <c r="Q374" s="224">
        <v>0</v>
      </c>
      <c r="R374" s="224">
        <f>Q374*H374</f>
        <v>0</v>
      </c>
      <c r="S374" s="224">
        <v>1.671</v>
      </c>
      <c r="T374" s="225">
        <f>S374*H374</f>
        <v>104.83686899999999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6" t="s">
        <v>150</v>
      </c>
      <c r="AT374" s="226" t="s">
        <v>145</v>
      </c>
      <c r="AU374" s="226" t="s">
        <v>83</v>
      </c>
      <c r="AY374" s="19" t="s">
        <v>143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81</v>
      </c>
      <c r="BK374" s="227">
        <f>ROUND(I374*H374,2)</f>
        <v>0</v>
      </c>
      <c r="BL374" s="19" t="s">
        <v>150</v>
      </c>
      <c r="BM374" s="226" t="s">
        <v>446</v>
      </c>
    </row>
    <row r="375" s="2" customFormat="1">
      <c r="A375" s="40"/>
      <c r="B375" s="41"/>
      <c r="C375" s="42"/>
      <c r="D375" s="228" t="s">
        <v>152</v>
      </c>
      <c r="E375" s="42"/>
      <c r="F375" s="229" t="s">
        <v>447</v>
      </c>
      <c r="G375" s="42"/>
      <c r="H375" s="42"/>
      <c r="I375" s="230"/>
      <c r="J375" s="42"/>
      <c r="K375" s="42"/>
      <c r="L375" s="46"/>
      <c r="M375" s="231"/>
      <c r="N375" s="232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152</v>
      </c>
      <c r="AU375" s="19" t="s">
        <v>83</v>
      </c>
    </row>
    <row r="376" s="13" customFormat="1">
      <c r="A376" s="13"/>
      <c r="B376" s="233"/>
      <c r="C376" s="234"/>
      <c r="D376" s="235" t="s">
        <v>154</v>
      </c>
      <c r="E376" s="236" t="s">
        <v>19</v>
      </c>
      <c r="F376" s="237" t="s">
        <v>448</v>
      </c>
      <c r="G376" s="234"/>
      <c r="H376" s="236" t="s">
        <v>19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154</v>
      </c>
      <c r="AU376" s="243" t="s">
        <v>83</v>
      </c>
      <c r="AV376" s="13" t="s">
        <v>81</v>
      </c>
      <c r="AW376" s="13" t="s">
        <v>35</v>
      </c>
      <c r="AX376" s="13" t="s">
        <v>74</v>
      </c>
      <c r="AY376" s="243" t="s">
        <v>143</v>
      </c>
    </row>
    <row r="377" s="14" customFormat="1">
      <c r="A377" s="14"/>
      <c r="B377" s="244"/>
      <c r="C377" s="245"/>
      <c r="D377" s="235" t="s">
        <v>154</v>
      </c>
      <c r="E377" s="246" t="s">
        <v>19</v>
      </c>
      <c r="F377" s="247" t="s">
        <v>449</v>
      </c>
      <c r="G377" s="245"/>
      <c r="H377" s="248">
        <v>62.738999999999997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154</v>
      </c>
      <c r="AU377" s="254" t="s">
        <v>83</v>
      </c>
      <c r="AV377" s="14" t="s">
        <v>83</v>
      </c>
      <c r="AW377" s="14" t="s">
        <v>35</v>
      </c>
      <c r="AX377" s="14" t="s">
        <v>74</v>
      </c>
      <c r="AY377" s="254" t="s">
        <v>143</v>
      </c>
    </row>
    <row r="378" s="15" customFormat="1">
      <c r="A378" s="15"/>
      <c r="B378" s="255"/>
      <c r="C378" s="256"/>
      <c r="D378" s="235" t="s">
        <v>154</v>
      </c>
      <c r="E378" s="257" t="s">
        <v>19</v>
      </c>
      <c r="F378" s="258" t="s">
        <v>157</v>
      </c>
      <c r="G378" s="256"/>
      <c r="H378" s="259">
        <v>62.738999999999997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154</v>
      </c>
      <c r="AU378" s="265" t="s">
        <v>83</v>
      </c>
      <c r="AV378" s="15" t="s">
        <v>150</v>
      </c>
      <c r="AW378" s="15" t="s">
        <v>35</v>
      </c>
      <c r="AX378" s="15" t="s">
        <v>81</v>
      </c>
      <c r="AY378" s="265" t="s">
        <v>143</v>
      </c>
    </row>
    <row r="379" s="2" customFormat="1" ht="33" customHeight="1">
      <c r="A379" s="40"/>
      <c r="B379" s="41"/>
      <c r="C379" s="215" t="s">
        <v>450</v>
      </c>
      <c r="D379" s="215" t="s">
        <v>145</v>
      </c>
      <c r="E379" s="216" t="s">
        <v>451</v>
      </c>
      <c r="F379" s="217" t="s">
        <v>452</v>
      </c>
      <c r="G379" s="218" t="s">
        <v>265</v>
      </c>
      <c r="H379" s="219">
        <v>54</v>
      </c>
      <c r="I379" s="220"/>
      <c r="J379" s="221">
        <f>ROUND(I379*H379,2)</f>
        <v>0</v>
      </c>
      <c r="K379" s="217" t="s">
        <v>149</v>
      </c>
      <c r="L379" s="46"/>
      <c r="M379" s="222" t="s">
        <v>19</v>
      </c>
      <c r="N379" s="223" t="s">
        <v>45</v>
      </c>
      <c r="O379" s="86"/>
      <c r="P379" s="224">
        <f>O379*H379</f>
        <v>0</v>
      </c>
      <c r="Q379" s="224">
        <v>0</v>
      </c>
      <c r="R379" s="224">
        <f>Q379*H379</f>
        <v>0</v>
      </c>
      <c r="S379" s="224">
        <v>0.048000000000000001</v>
      </c>
      <c r="T379" s="225">
        <f>S379*H379</f>
        <v>2.5920000000000001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6" t="s">
        <v>150</v>
      </c>
      <c r="AT379" s="226" t="s">
        <v>145</v>
      </c>
      <c r="AU379" s="226" t="s">
        <v>83</v>
      </c>
      <c r="AY379" s="19" t="s">
        <v>143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9" t="s">
        <v>81</v>
      </c>
      <c r="BK379" s="227">
        <f>ROUND(I379*H379,2)</f>
        <v>0</v>
      </c>
      <c r="BL379" s="19" t="s">
        <v>150</v>
      </c>
      <c r="BM379" s="226" t="s">
        <v>453</v>
      </c>
    </row>
    <row r="380" s="2" customFormat="1">
      <c r="A380" s="40"/>
      <c r="B380" s="41"/>
      <c r="C380" s="42"/>
      <c r="D380" s="228" t="s">
        <v>152</v>
      </c>
      <c r="E380" s="42"/>
      <c r="F380" s="229" t="s">
        <v>454</v>
      </c>
      <c r="G380" s="42"/>
      <c r="H380" s="42"/>
      <c r="I380" s="230"/>
      <c r="J380" s="42"/>
      <c r="K380" s="42"/>
      <c r="L380" s="46"/>
      <c r="M380" s="231"/>
      <c r="N380" s="232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152</v>
      </c>
      <c r="AU380" s="19" t="s">
        <v>83</v>
      </c>
    </row>
    <row r="381" s="14" customFormat="1">
      <c r="A381" s="14"/>
      <c r="B381" s="244"/>
      <c r="C381" s="245"/>
      <c r="D381" s="235" t="s">
        <v>154</v>
      </c>
      <c r="E381" s="246" t="s">
        <v>19</v>
      </c>
      <c r="F381" s="247" t="s">
        <v>455</v>
      </c>
      <c r="G381" s="245"/>
      <c r="H381" s="248">
        <v>6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154</v>
      </c>
      <c r="AU381" s="254" t="s">
        <v>83</v>
      </c>
      <c r="AV381" s="14" t="s">
        <v>83</v>
      </c>
      <c r="AW381" s="14" t="s">
        <v>35</v>
      </c>
      <c r="AX381" s="14" t="s">
        <v>74</v>
      </c>
      <c r="AY381" s="254" t="s">
        <v>143</v>
      </c>
    </row>
    <row r="382" s="14" customFormat="1">
      <c r="A382" s="14"/>
      <c r="B382" s="244"/>
      <c r="C382" s="245"/>
      <c r="D382" s="235" t="s">
        <v>154</v>
      </c>
      <c r="E382" s="246" t="s">
        <v>19</v>
      </c>
      <c r="F382" s="247" t="s">
        <v>456</v>
      </c>
      <c r="G382" s="245"/>
      <c r="H382" s="248">
        <v>2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154</v>
      </c>
      <c r="AU382" s="254" t="s">
        <v>83</v>
      </c>
      <c r="AV382" s="14" t="s">
        <v>83</v>
      </c>
      <c r="AW382" s="14" t="s">
        <v>35</v>
      </c>
      <c r="AX382" s="14" t="s">
        <v>74</v>
      </c>
      <c r="AY382" s="254" t="s">
        <v>143</v>
      </c>
    </row>
    <row r="383" s="14" customFormat="1">
      <c r="A383" s="14"/>
      <c r="B383" s="244"/>
      <c r="C383" s="245"/>
      <c r="D383" s="235" t="s">
        <v>154</v>
      </c>
      <c r="E383" s="246" t="s">
        <v>19</v>
      </c>
      <c r="F383" s="247" t="s">
        <v>457</v>
      </c>
      <c r="G383" s="245"/>
      <c r="H383" s="248">
        <v>1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154</v>
      </c>
      <c r="AU383" s="254" t="s">
        <v>83</v>
      </c>
      <c r="AV383" s="14" t="s">
        <v>83</v>
      </c>
      <c r="AW383" s="14" t="s">
        <v>35</v>
      </c>
      <c r="AX383" s="14" t="s">
        <v>74</v>
      </c>
      <c r="AY383" s="254" t="s">
        <v>143</v>
      </c>
    </row>
    <row r="384" s="14" customFormat="1">
      <c r="A384" s="14"/>
      <c r="B384" s="244"/>
      <c r="C384" s="245"/>
      <c r="D384" s="235" t="s">
        <v>154</v>
      </c>
      <c r="E384" s="246" t="s">
        <v>19</v>
      </c>
      <c r="F384" s="247" t="s">
        <v>275</v>
      </c>
      <c r="G384" s="245"/>
      <c r="H384" s="248">
        <v>45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154</v>
      </c>
      <c r="AU384" s="254" t="s">
        <v>83</v>
      </c>
      <c r="AV384" s="14" t="s">
        <v>83</v>
      </c>
      <c r="AW384" s="14" t="s">
        <v>35</v>
      </c>
      <c r="AX384" s="14" t="s">
        <v>74</v>
      </c>
      <c r="AY384" s="254" t="s">
        <v>143</v>
      </c>
    </row>
    <row r="385" s="15" customFormat="1">
      <c r="A385" s="15"/>
      <c r="B385" s="255"/>
      <c r="C385" s="256"/>
      <c r="D385" s="235" t="s">
        <v>154</v>
      </c>
      <c r="E385" s="257" t="s">
        <v>19</v>
      </c>
      <c r="F385" s="258" t="s">
        <v>157</v>
      </c>
      <c r="G385" s="256"/>
      <c r="H385" s="259">
        <v>54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5" t="s">
        <v>154</v>
      </c>
      <c r="AU385" s="265" t="s">
        <v>83</v>
      </c>
      <c r="AV385" s="15" t="s">
        <v>150</v>
      </c>
      <c r="AW385" s="15" t="s">
        <v>35</v>
      </c>
      <c r="AX385" s="15" t="s">
        <v>81</v>
      </c>
      <c r="AY385" s="265" t="s">
        <v>143</v>
      </c>
    </row>
    <row r="386" s="2" customFormat="1" ht="37.8" customHeight="1">
      <c r="A386" s="40"/>
      <c r="B386" s="41"/>
      <c r="C386" s="215" t="s">
        <v>458</v>
      </c>
      <c r="D386" s="215" t="s">
        <v>145</v>
      </c>
      <c r="E386" s="216" t="s">
        <v>459</v>
      </c>
      <c r="F386" s="217" t="s">
        <v>460</v>
      </c>
      <c r="G386" s="218" t="s">
        <v>160</v>
      </c>
      <c r="H386" s="219">
        <v>1080.8</v>
      </c>
      <c r="I386" s="220"/>
      <c r="J386" s="221">
        <f>ROUND(I386*H386,2)</f>
        <v>0</v>
      </c>
      <c r="K386" s="217" t="s">
        <v>149</v>
      </c>
      <c r="L386" s="46"/>
      <c r="M386" s="222" t="s">
        <v>19</v>
      </c>
      <c r="N386" s="223" t="s">
        <v>45</v>
      </c>
      <c r="O386" s="86"/>
      <c r="P386" s="224">
        <f>O386*H386</f>
        <v>0</v>
      </c>
      <c r="Q386" s="224">
        <v>0</v>
      </c>
      <c r="R386" s="224">
        <f>Q386*H386</f>
        <v>0</v>
      </c>
      <c r="S386" s="224">
        <v>0.044999999999999998</v>
      </c>
      <c r="T386" s="225">
        <f>S386*H386</f>
        <v>48.635999999999996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6" t="s">
        <v>150</v>
      </c>
      <c r="AT386" s="226" t="s">
        <v>145</v>
      </c>
      <c r="AU386" s="226" t="s">
        <v>83</v>
      </c>
      <c r="AY386" s="19" t="s">
        <v>143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81</v>
      </c>
      <c r="BK386" s="227">
        <f>ROUND(I386*H386,2)</f>
        <v>0</v>
      </c>
      <c r="BL386" s="19" t="s">
        <v>150</v>
      </c>
      <c r="BM386" s="226" t="s">
        <v>461</v>
      </c>
    </row>
    <row r="387" s="2" customFormat="1">
      <c r="A387" s="40"/>
      <c r="B387" s="41"/>
      <c r="C387" s="42"/>
      <c r="D387" s="228" t="s">
        <v>152</v>
      </c>
      <c r="E387" s="42"/>
      <c r="F387" s="229" t="s">
        <v>462</v>
      </c>
      <c r="G387" s="42"/>
      <c r="H387" s="42"/>
      <c r="I387" s="230"/>
      <c r="J387" s="42"/>
      <c r="K387" s="42"/>
      <c r="L387" s="46"/>
      <c r="M387" s="231"/>
      <c r="N387" s="232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152</v>
      </c>
      <c r="AU387" s="19" t="s">
        <v>83</v>
      </c>
    </row>
    <row r="388" s="14" customFormat="1">
      <c r="A388" s="14"/>
      <c r="B388" s="244"/>
      <c r="C388" s="245"/>
      <c r="D388" s="235" t="s">
        <v>154</v>
      </c>
      <c r="E388" s="246" t="s">
        <v>19</v>
      </c>
      <c r="F388" s="247" t="s">
        <v>463</v>
      </c>
      <c r="G388" s="245"/>
      <c r="H388" s="248">
        <v>1080.8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154</v>
      </c>
      <c r="AU388" s="254" t="s">
        <v>83</v>
      </c>
      <c r="AV388" s="14" t="s">
        <v>83</v>
      </c>
      <c r="AW388" s="14" t="s">
        <v>35</v>
      </c>
      <c r="AX388" s="14" t="s">
        <v>74</v>
      </c>
      <c r="AY388" s="254" t="s">
        <v>143</v>
      </c>
    </row>
    <row r="389" s="15" customFormat="1">
      <c r="A389" s="15"/>
      <c r="B389" s="255"/>
      <c r="C389" s="256"/>
      <c r="D389" s="235" t="s">
        <v>154</v>
      </c>
      <c r="E389" s="257" t="s">
        <v>19</v>
      </c>
      <c r="F389" s="258" t="s">
        <v>157</v>
      </c>
      <c r="G389" s="256"/>
      <c r="H389" s="259">
        <v>1080.8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154</v>
      </c>
      <c r="AU389" s="265" t="s">
        <v>83</v>
      </c>
      <c r="AV389" s="15" t="s">
        <v>150</v>
      </c>
      <c r="AW389" s="15" t="s">
        <v>35</v>
      </c>
      <c r="AX389" s="15" t="s">
        <v>81</v>
      </c>
      <c r="AY389" s="265" t="s">
        <v>143</v>
      </c>
    </row>
    <row r="390" s="2" customFormat="1" ht="33" customHeight="1">
      <c r="A390" s="40"/>
      <c r="B390" s="41"/>
      <c r="C390" s="215" t="s">
        <v>464</v>
      </c>
      <c r="D390" s="215" t="s">
        <v>145</v>
      </c>
      <c r="E390" s="216" t="s">
        <v>465</v>
      </c>
      <c r="F390" s="217" t="s">
        <v>466</v>
      </c>
      <c r="G390" s="218" t="s">
        <v>148</v>
      </c>
      <c r="H390" s="219">
        <v>54.039999999999999</v>
      </c>
      <c r="I390" s="220"/>
      <c r="J390" s="221">
        <f>ROUND(I390*H390,2)</f>
        <v>0</v>
      </c>
      <c r="K390" s="217" t="s">
        <v>149</v>
      </c>
      <c r="L390" s="46"/>
      <c r="M390" s="222" t="s">
        <v>19</v>
      </c>
      <c r="N390" s="223" t="s">
        <v>45</v>
      </c>
      <c r="O390" s="86"/>
      <c r="P390" s="224">
        <f>O390*H390</f>
        <v>0</v>
      </c>
      <c r="Q390" s="224">
        <v>0</v>
      </c>
      <c r="R390" s="224">
        <f>Q390*H390</f>
        <v>0</v>
      </c>
      <c r="S390" s="224">
        <v>1.3999999999999999</v>
      </c>
      <c r="T390" s="225">
        <f>S390*H390</f>
        <v>75.655999999999992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6" t="s">
        <v>150</v>
      </c>
      <c r="AT390" s="226" t="s">
        <v>145</v>
      </c>
      <c r="AU390" s="226" t="s">
        <v>83</v>
      </c>
      <c r="AY390" s="19" t="s">
        <v>143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9" t="s">
        <v>81</v>
      </c>
      <c r="BK390" s="227">
        <f>ROUND(I390*H390,2)</f>
        <v>0</v>
      </c>
      <c r="BL390" s="19" t="s">
        <v>150</v>
      </c>
      <c r="BM390" s="226" t="s">
        <v>467</v>
      </c>
    </row>
    <row r="391" s="2" customFormat="1">
      <c r="A391" s="40"/>
      <c r="B391" s="41"/>
      <c r="C391" s="42"/>
      <c r="D391" s="228" t="s">
        <v>152</v>
      </c>
      <c r="E391" s="42"/>
      <c r="F391" s="229" t="s">
        <v>468</v>
      </c>
      <c r="G391" s="42"/>
      <c r="H391" s="42"/>
      <c r="I391" s="230"/>
      <c r="J391" s="42"/>
      <c r="K391" s="42"/>
      <c r="L391" s="46"/>
      <c r="M391" s="231"/>
      <c r="N391" s="232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152</v>
      </c>
      <c r="AU391" s="19" t="s">
        <v>83</v>
      </c>
    </row>
    <row r="392" s="14" customFormat="1">
      <c r="A392" s="14"/>
      <c r="B392" s="244"/>
      <c r="C392" s="245"/>
      <c r="D392" s="235" t="s">
        <v>154</v>
      </c>
      <c r="E392" s="246" t="s">
        <v>19</v>
      </c>
      <c r="F392" s="247" t="s">
        <v>469</v>
      </c>
      <c r="G392" s="245"/>
      <c r="H392" s="248">
        <v>54.039999999999999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154</v>
      </c>
      <c r="AU392" s="254" t="s">
        <v>83</v>
      </c>
      <c r="AV392" s="14" t="s">
        <v>83</v>
      </c>
      <c r="AW392" s="14" t="s">
        <v>35</v>
      </c>
      <c r="AX392" s="14" t="s">
        <v>74</v>
      </c>
      <c r="AY392" s="254" t="s">
        <v>143</v>
      </c>
    </row>
    <row r="393" s="15" customFormat="1">
      <c r="A393" s="15"/>
      <c r="B393" s="255"/>
      <c r="C393" s="256"/>
      <c r="D393" s="235" t="s">
        <v>154</v>
      </c>
      <c r="E393" s="257" t="s">
        <v>19</v>
      </c>
      <c r="F393" s="258" t="s">
        <v>157</v>
      </c>
      <c r="G393" s="256"/>
      <c r="H393" s="259">
        <v>54.039999999999999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154</v>
      </c>
      <c r="AU393" s="265" t="s">
        <v>83</v>
      </c>
      <c r="AV393" s="15" t="s">
        <v>150</v>
      </c>
      <c r="AW393" s="15" t="s">
        <v>35</v>
      </c>
      <c r="AX393" s="15" t="s">
        <v>81</v>
      </c>
      <c r="AY393" s="265" t="s">
        <v>143</v>
      </c>
    </row>
    <row r="394" s="2" customFormat="1" ht="37.8" customHeight="1">
      <c r="A394" s="40"/>
      <c r="B394" s="41"/>
      <c r="C394" s="215" t="s">
        <v>470</v>
      </c>
      <c r="D394" s="215" t="s">
        <v>145</v>
      </c>
      <c r="E394" s="216" t="s">
        <v>471</v>
      </c>
      <c r="F394" s="217" t="s">
        <v>472</v>
      </c>
      <c r="G394" s="218" t="s">
        <v>160</v>
      </c>
      <c r="H394" s="219">
        <v>1.7010000000000001</v>
      </c>
      <c r="I394" s="220"/>
      <c r="J394" s="221">
        <f>ROUND(I394*H394,2)</f>
        <v>0</v>
      </c>
      <c r="K394" s="217" t="s">
        <v>149</v>
      </c>
      <c r="L394" s="46"/>
      <c r="M394" s="222" t="s">
        <v>19</v>
      </c>
      <c r="N394" s="223" t="s">
        <v>45</v>
      </c>
      <c r="O394" s="86"/>
      <c r="P394" s="224">
        <f>O394*H394</f>
        <v>0</v>
      </c>
      <c r="Q394" s="224">
        <v>0</v>
      </c>
      <c r="R394" s="224">
        <f>Q394*H394</f>
        <v>0</v>
      </c>
      <c r="S394" s="224">
        <v>0.075999999999999998</v>
      </c>
      <c r="T394" s="225">
        <f>S394*H394</f>
        <v>0.129276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6" t="s">
        <v>150</v>
      </c>
      <c r="AT394" s="226" t="s">
        <v>145</v>
      </c>
      <c r="AU394" s="226" t="s">
        <v>83</v>
      </c>
      <c r="AY394" s="19" t="s">
        <v>143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9" t="s">
        <v>81</v>
      </c>
      <c r="BK394" s="227">
        <f>ROUND(I394*H394,2)</f>
        <v>0</v>
      </c>
      <c r="BL394" s="19" t="s">
        <v>150</v>
      </c>
      <c r="BM394" s="226" t="s">
        <v>473</v>
      </c>
    </row>
    <row r="395" s="2" customFormat="1">
      <c r="A395" s="40"/>
      <c r="B395" s="41"/>
      <c r="C395" s="42"/>
      <c r="D395" s="228" t="s">
        <v>152</v>
      </c>
      <c r="E395" s="42"/>
      <c r="F395" s="229" t="s">
        <v>474</v>
      </c>
      <c r="G395" s="42"/>
      <c r="H395" s="42"/>
      <c r="I395" s="230"/>
      <c r="J395" s="42"/>
      <c r="K395" s="42"/>
      <c r="L395" s="46"/>
      <c r="M395" s="231"/>
      <c r="N395" s="232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152</v>
      </c>
      <c r="AU395" s="19" t="s">
        <v>83</v>
      </c>
    </row>
    <row r="396" s="14" customFormat="1">
      <c r="A396" s="14"/>
      <c r="B396" s="244"/>
      <c r="C396" s="245"/>
      <c r="D396" s="235" t="s">
        <v>154</v>
      </c>
      <c r="E396" s="246" t="s">
        <v>19</v>
      </c>
      <c r="F396" s="247" t="s">
        <v>475</v>
      </c>
      <c r="G396" s="245"/>
      <c r="H396" s="248">
        <v>1.7010000000000001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154</v>
      </c>
      <c r="AU396" s="254" t="s">
        <v>83</v>
      </c>
      <c r="AV396" s="14" t="s">
        <v>83</v>
      </c>
      <c r="AW396" s="14" t="s">
        <v>35</v>
      </c>
      <c r="AX396" s="14" t="s">
        <v>74</v>
      </c>
      <c r="AY396" s="254" t="s">
        <v>143</v>
      </c>
    </row>
    <row r="397" s="15" customFormat="1">
      <c r="A397" s="15"/>
      <c r="B397" s="255"/>
      <c r="C397" s="256"/>
      <c r="D397" s="235" t="s">
        <v>154</v>
      </c>
      <c r="E397" s="257" t="s">
        <v>19</v>
      </c>
      <c r="F397" s="258" t="s">
        <v>157</v>
      </c>
      <c r="G397" s="256"/>
      <c r="H397" s="259">
        <v>1.7010000000000001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154</v>
      </c>
      <c r="AU397" s="265" t="s">
        <v>83</v>
      </c>
      <c r="AV397" s="15" t="s">
        <v>150</v>
      </c>
      <c r="AW397" s="15" t="s">
        <v>35</v>
      </c>
      <c r="AX397" s="15" t="s">
        <v>81</v>
      </c>
      <c r="AY397" s="265" t="s">
        <v>143</v>
      </c>
    </row>
    <row r="398" s="2" customFormat="1" ht="55.5" customHeight="1">
      <c r="A398" s="40"/>
      <c r="B398" s="41"/>
      <c r="C398" s="215" t="s">
        <v>476</v>
      </c>
      <c r="D398" s="215" t="s">
        <v>145</v>
      </c>
      <c r="E398" s="216" t="s">
        <v>477</v>
      </c>
      <c r="F398" s="217" t="s">
        <v>478</v>
      </c>
      <c r="G398" s="218" t="s">
        <v>148</v>
      </c>
      <c r="H398" s="219">
        <v>0.26600000000000001</v>
      </c>
      <c r="I398" s="220"/>
      <c r="J398" s="221">
        <f>ROUND(I398*H398,2)</f>
        <v>0</v>
      </c>
      <c r="K398" s="217" t="s">
        <v>149</v>
      </c>
      <c r="L398" s="46"/>
      <c r="M398" s="222" t="s">
        <v>19</v>
      </c>
      <c r="N398" s="223" t="s">
        <v>45</v>
      </c>
      <c r="O398" s="86"/>
      <c r="P398" s="224">
        <f>O398*H398</f>
        <v>0</v>
      </c>
      <c r="Q398" s="224">
        <v>0</v>
      </c>
      <c r="R398" s="224">
        <f>Q398*H398</f>
        <v>0</v>
      </c>
      <c r="S398" s="224">
        <v>1.8</v>
      </c>
      <c r="T398" s="225">
        <f>S398*H398</f>
        <v>0.47880000000000006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6" t="s">
        <v>150</v>
      </c>
      <c r="AT398" s="226" t="s">
        <v>145</v>
      </c>
      <c r="AU398" s="226" t="s">
        <v>83</v>
      </c>
      <c r="AY398" s="19" t="s">
        <v>143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81</v>
      </c>
      <c r="BK398" s="227">
        <f>ROUND(I398*H398,2)</f>
        <v>0</v>
      </c>
      <c r="BL398" s="19" t="s">
        <v>150</v>
      </c>
      <c r="BM398" s="226" t="s">
        <v>479</v>
      </c>
    </row>
    <row r="399" s="2" customFormat="1">
      <c r="A399" s="40"/>
      <c r="B399" s="41"/>
      <c r="C399" s="42"/>
      <c r="D399" s="228" t="s">
        <v>152</v>
      </c>
      <c r="E399" s="42"/>
      <c r="F399" s="229" t="s">
        <v>480</v>
      </c>
      <c r="G399" s="42"/>
      <c r="H399" s="42"/>
      <c r="I399" s="230"/>
      <c r="J399" s="42"/>
      <c r="K399" s="42"/>
      <c r="L399" s="46"/>
      <c r="M399" s="231"/>
      <c r="N399" s="232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152</v>
      </c>
      <c r="AU399" s="19" t="s">
        <v>83</v>
      </c>
    </row>
    <row r="400" s="13" customFormat="1">
      <c r="A400" s="13"/>
      <c r="B400" s="233"/>
      <c r="C400" s="234"/>
      <c r="D400" s="235" t="s">
        <v>154</v>
      </c>
      <c r="E400" s="236" t="s">
        <v>19</v>
      </c>
      <c r="F400" s="237" t="s">
        <v>481</v>
      </c>
      <c r="G400" s="234"/>
      <c r="H400" s="236" t="s">
        <v>19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154</v>
      </c>
      <c r="AU400" s="243" t="s">
        <v>83</v>
      </c>
      <c r="AV400" s="13" t="s">
        <v>81</v>
      </c>
      <c r="AW400" s="13" t="s">
        <v>35</v>
      </c>
      <c r="AX400" s="13" t="s">
        <v>74</v>
      </c>
      <c r="AY400" s="243" t="s">
        <v>143</v>
      </c>
    </row>
    <row r="401" s="14" customFormat="1">
      <c r="A401" s="14"/>
      <c r="B401" s="244"/>
      <c r="C401" s="245"/>
      <c r="D401" s="235" t="s">
        <v>154</v>
      </c>
      <c r="E401" s="246" t="s">
        <v>19</v>
      </c>
      <c r="F401" s="247" t="s">
        <v>482</v>
      </c>
      <c r="G401" s="245"/>
      <c r="H401" s="248">
        <v>0.26600000000000001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154</v>
      </c>
      <c r="AU401" s="254" t="s">
        <v>83</v>
      </c>
      <c r="AV401" s="14" t="s">
        <v>83</v>
      </c>
      <c r="AW401" s="14" t="s">
        <v>35</v>
      </c>
      <c r="AX401" s="14" t="s">
        <v>74</v>
      </c>
      <c r="AY401" s="254" t="s">
        <v>143</v>
      </c>
    </row>
    <row r="402" s="15" customFormat="1">
      <c r="A402" s="15"/>
      <c r="B402" s="255"/>
      <c r="C402" s="256"/>
      <c r="D402" s="235" t="s">
        <v>154</v>
      </c>
      <c r="E402" s="257" t="s">
        <v>19</v>
      </c>
      <c r="F402" s="258" t="s">
        <v>157</v>
      </c>
      <c r="G402" s="256"/>
      <c r="H402" s="259">
        <v>0.26600000000000001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154</v>
      </c>
      <c r="AU402" s="265" t="s">
        <v>83</v>
      </c>
      <c r="AV402" s="15" t="s">
        <v>150</v>
      </c>
      <c r="AW402" s="15" t="s">
        <v>35</v>
      </c>
      <c r="AX402" s="15" t="s">
        <v>81</v>
      </c>
      <c r="AY402" s="265" t="s">
        <v>143</v>
      </c>
    </row>
    <row r="403" s="2" customFormat="1" ht="55.5" customHeight="1">
      <c r="A403" s="40"/>
      <c r="B403" s="41"/>
      <c r="C403" s="215" t="s">
        <v>483</v>
      </c>
      <c r="D403" s="215" t="s">
        <v>145</v>
      </c>
      <c r="E403" s="216" t="s">
        <v>484</v>
      </c>
      <c r="F403" s="217" t="s">
        <v>485</v>
      </c>
      <c r="G403" s="218" t="s">
        <v>148</v>
      </c>
      <c r="H403" s="219">
        <v>7.5</v>
      </c>
      <c r="I403" s="220"/>
      <c r="J403" s="221">
        <f>ROUND(I403*H403,2)</f>
        <v>0</v>
      </c>
      <c r="K403" s="217" t="s">
        <v>149</v>
      </c>
      <c r="L403" s="46"/>
      <c r="M403" s="222" t="s">
        <v>19</v>
      </c>
      <c r="N403" s="223" t="s">
        <v>45</v>
      </c>
      <c r="O403" s="86"/>
      <c r="P403" s="224">
        <f>O403*H403</f>
        <v>0</v>
      </c>
      <c r="Q403" s="224">
        <v>0</v>
      </c>
      <c r="R403" s="224">
        <f>Q403*H403</f>
        <v>0</v>
      </c>
      <c r="S403" s="224">
        <v>1.8</v>
      </c>
      <c r="T403" s="225">
        <f>S403*H403</f>
        <v>13.5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6" t="s">
        <v>150</v>
      </c>
      <c r="AT403" s="226" t="s">
        <v>145</v>
      </c>
      <c r="AU403" s="226" t="s">
        <v>83</v>
      </c>
      <c r="AY403" s="19" t="s">
        <v>143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9" t="s">
        <v>81</v>
      </c>
      <c r="BK403" s="227">
        <f>ROUND(I403*H403,2)</f>
        <v>0</v>
      </c>
      <c r="BL403" s="19" t="s">
        <v>150</v>
      </c>
      <c r="BM403" s="226" t="s">
        <v>486</v>
      </c>
    </row>
    <row r="404" s="2" customFormat="1">
      <c r="A404" s="40"/>
      <c r="B404" s="41"/>
      <c r="C404" s="42"/>
      <c r="D404" s="228" t="s">
        <v>152</v>
      </c>
      <c r="E404" s="42"/>
      <c r="F404" s="229" t="s">
        <v>487</v>
      </c>
      <c r="G404" s="42"/>
      <c r="H404" s="42"/>
      <c r="I404" s="230"/>
      <c r="J404" s="42"/>
      <c r="K404" s="42"/>
      <c r="L404" s="46"/>
      <c r="M404" s="231"/>
      <c r="N404" s="232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152</v>
      </c>
      <c r="AU404" s="19" t="s">
        <v>83</v>
      </c>
    </row>
    <row r="405" s="13" customFormat="1">
      <c r="A405" s="13"/>
      <c r="B405" s="233"/>
      <c r="C405" s="234"/>
      <c r="D405" s="235" t="s">
        <v>154</v>
      </c>
      <c r="E405" s="236" t="s">
        <v>19</v>
      </c>
      <c r="F405" s="237" t="s">
        <v>181</v>
      </c>
      <c r="G405" s="234"/>
      <c r="H405" s="236" t="s">
        <v>19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154</v>
      </c>
      <c r="AU405" s="243" t="s">
        <v>83</v>
      </c>
      <c r="AV405" s="13" t="s">
        <v>81</v>
      </c>
      <c r="AW405" s="13" t="s">
        <v>35</v>
      </c>
      <c r="AX405" s="13" t="s">
        <v>74</v>
      </c>
      <c r="AY405" s="243" t="s">
        <v>143</v>
      </c>
    </row>
    <row r="406" s="14" customFormat="1">
      <c r="A406" s="14"/>
      <c r="B406" s="244"/>
      <c r="C406" s="245"/>
      <c r="D406" s="235" t="s">
        <v>154</v>
      </c>
      <c r="E406" s="246" t="s">
        <v>19</v>
      </c>
      <c r="F406" s="247" t="s">
        <v>182</v>
      </c>
      <c r="G406" s="245"/>
      <c r="H406" s="248">
        <v>7.5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154</v>
      </c>
      <c r="AU406" s="254" t="s">
        <v>83</v>
      </c>
      <c r="AV406" s="14" t="s">
        <v>83</v>
      </c>
      <c r="AW406" s="14" t="s">
        <v>35</v>
      </c>
      <c r="AX406" s="14" t="s">
        <v>74</v>
      </c>
      <c r="AY406" s="254" t="s">
        <v>143</v>
      </c>
    </row>
    <row r="407" s="15" customFormat="1">
      <c r="A407" s="15"/>
      <c r="B407" s="255"/>
      <c r="C407" s="256"/>
      <c r="D407" s="235" t="s">
        <v>154</v>
      </c>
      <c r="E407" s="257" t="s">
        <v>19</v>
      </c>
      <c r="F407" s="258" t="s">
        <v>157</v>
      </c>
      <c r="G407" s="256"/>
      <c r="H407" s="259">
        <v>7.5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154</v>
      </c>
      <c r="AU407" s="265" t="s">
        <v>83</v>
      </c>
      <c r="AV407" s="15" t="s">
        <v>150</v>
      </c>
      <c r="AW407" s="15" t="s">
        <v>35</v>
      </c>
      <c r="AX407" s="15" t="s">
        <v>81</v>
      </c>
      <c r="AY407" s="265" t="s">
        <v>143</v>
      </c>
    </row>
    <row r="408" s="2" customFormat="1" ht="37.8" customHeight="1">
      <c r="A408" s="40"/>
      <c r="B408" s="41"/>
      <c r="C408" s="215" t="s">
        <v>488</v>
      </c>
      <c r="D408" s="215" t="s">
        <v>145</v>
      </c>
      <c r="E408" s="216" t="s">
        <v>489</v>
      </c>
      <c r="F408" s="217" t="s">
        <v>490</v>
      </c>
      <c r="G408" s="218" t="s">
        <v>265</v>
      </c>
      <c r="H408" s="219">
        <v>31</v>
      </c>
      <c r="I408" s="220"/>
      <c r="J408" s="221">
        <f>ROUND(I408*H408,2)</f>
        <v>0</v>
      </c>
      <c r="K408" s="217" t="s">
        <v>149</v>
      </c>
      <c r="L408" s="46"/>
      <c r="M408" s="222" t="s">
        <v>19</v>
      </c>
      <c r="N408" s="223" t="s">
        <v>45</v>
      </c>
      <c r="O408" s="86"/>
      <c r="P408" s="224">
        <f>O408*H408</f>
        <v>0</v>
      </c>
      <c r="Q408" s="224">
        <v>0</v>
      </c>
      <c r="R408" s="224">
        <f>Q408*H408</f>
        <v>0</v>
      </c>
      <c r="S408" s="224">
        <v>0.031</v>
      </c>
      <c r="T408" s="225">
        <f>S408*H408</f>
        <v>0.96099999999999997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6" t="s">
        <v>150</v>
      </c>
      <c r="AT408" s="226" t="s">
        <v>145</v>
      </c>
      <c r="AU408" s="226" t="s">
        <v>83</v>
      </c>
      <c r="AY408" s="19" t="s">
        <v>143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81</v>
      </c>
      <c r="BK408" s="227">
        <f>ROUND(I408*H408,2)</f>
        <v>0</v>
      </c>
      <c r="BL408" s="19" t="s">
        <v>150</v>
      </c>
      <c r="BM408" s="226" t="s">
        <v>491</v>
      </c>
    </row>
    <row r="409" s="2" customFormat="1">
      <c r="A409" s="40"/>
      <c r="B409" s="41"/>
      <c r="C409" s="42"/>
      <c r="D409" s="228" t="s">
        <v>152</v>
      </c>
      <c r="E409" s="42"/>
      <c r="F409" s="229" t="s">
        <v>492</v>
      </c>
      <c r="G409" s="42"/>
      <c r="H409" s="42"/>
      <c r="I409" s="230"/>
      <c r="J409" s="42"/>
      <c r="K409" s="42"/>
      <c r="L409" s="46"/>
      <c r="M409" s="231"/>
      <c r="N409" s="232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152</v>
      </c>
      <c r="AU409" s="19" t="s">
        <v>83</v>
      </c>
    </row>
    <row r="410" s="14" customFormat="1">
      <c r="A410" s="14"/>
      <c r="B410" s="244"/>
      <c r="C410" s="245"/>
      <c r="D410" s="235" t="s">
        <v>154</v>
      </c>
      <c r="E410" s="246" t="s">
        <v>19</v>
      </c>
      <c r="F410" s="247" t="s">
        <v>493</v>
      </c>
      <c r="G410" s="245"/>
      <c r="H410" s="248">
        <v>31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154</v>
      </c>
      <c r="AU410" s="254" t="s">
        <v>83</v>
      </c>
      <c r="AV410" s="14" t="s">
        <v>83</v>
      </c>
      <c r="AW410" s="14" t="s">
        <v>35</v>
      </c>
      <c r="AX410" s="14" t="s">
        <v>74</v>
      </c>
      <c r="AY410" s="254" t="s">
        <v>143</v>
      </c>
    </row>
    <row r="411" s="15" customFormat="1">
      <c r="A411" s="15"/>
      <c r="B411" s="255"/>
      <c r="C411" s="256"/>
      <c r="D411" s="235" t="s">
        <v>154</v>
      </c>
      <c r="E411" s="257" t="s">
        <v>19</v>
      </c>
      <c r="F411" s="258" t="s">
        <v>157</v>
      </c>
      <c r="G411" s="256"/>
      <c r="H411" s="259">
        <v>31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5" t="s">
        <v>154</v>
      </c>
      <c r="AU411" s="265" t="s">
        <v>83</v>
      </c>
      <c r="AV411" s="15" t="s">
        <v>150</v>
      </c>
      <c r="AW411" s="15" t="s">
        <v>35</v>
      </c>
      <c r="AX411" s="15" t="s">
        <v>81</v>
      </c>
      <c r="AY411" s="265" t="s">
        <v>143</v>
      </c>
    </row>
    <row r="412" s="2" customFormat="1" ht="37.8" customHeight="1">
      <c r="A412" s="40"/>
      <c r="B412" s="41"/>
      <c r="C412" s="215" t="s">
        <v>494</v>
      </c>
      <c r="D412" s="215" t="s">
        <v>145</v>
      </c>
      <c r="E412" s="216" t="s">
        <v>495</v>
      </c>
      <c r="F412" s="217" t="s">
        <v>496</v>
      </c>
      <c r="G412" s="218" t="s">
        <v>160</v>
      </c>
      <c r="H412" s="219">
        <v>767.54999999999995</v>
      </c>
      <c r="I412" s="220"/>
      <c r="J412" s="221">
        <f>ROUND(I412*H412,2)</f>
        <v>0</v>
      </c>
      <c r="K412" s="217" t="s">
        <v>149</v>
      </c>
      <c r="L412" s="46"/>
      <c r="M412" s="222" t="s">
        <v>19</v>
      </c>
      <c r="N412" s="223" t="s">
        <v>45</v>
      </c>
      <c r="O412" s="86"/>
      <c r="P412" s="224">
        <f>O412*H412</f>
        <v>0</v>
      </c>
      <c r="Q412" s="224">
        <v>0</v>
      </c>
      <c r="R412" s="224">
        <f>Q412*H412</f>
        <v>0</v>
      </c>
      <c r="S412" s="224">
        <v>0.02</v>
      </c>
      <c r="T412" s="225">
        <f>S412*H412</f>
        <v>15.350999999999999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6" t="s">
        <v>150</v>
      </c>
      <c r="AT412" s="226" t="s">
        <v>145</v>
      </c>
      <c r="AU412" s="226" t="s">
        <v>83</v>
      </c>
      <c r="AY412" s="19" t="s">
        <v>143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9" t="s">
        <v>81</v>
      </c>
      <c r="BK412" s="227">
        <f>ROUND(I412*H412,2)</f>
        <v>0</v>
      </c>
      <c r="BL412" s="19" t="s">
        <v>150</v>
      </c>
      <c r="BM412" s="226" t="s">
        <v>497</v>
      </c>
    </row>
    <row r="413" s="2" customFormat="1">
      <c r="A413" s="40"/>
      <c r="B413" s="41"/>
      <c r="C413" s="42"/>
      <c r="D413" s="228" t="s">
        <v>152</v>
      </c>
      <c r="E413" s="42"/>
      <c r="F413" s="229" t="s">
        <v>498</v>
      </c>
      <c r="G413" s="42"/>
      <c r="H413" s="42"/>
      <c r="I413" s="230"/>
      <c r="J413" s="42"/>
      <c r="K413" s="42"/>
      <c r="L413" s="46"/>
      <c r="M413" s="231"/>
      <c r="N413" s="232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152</v>
      </c>
      <c r="AU413" s="19" t="s">
        <v>83</v>
      </c>
    </row>
    <row r="414" s="13" customFormat="1">
      <c r="A414" s="13"/>
      <c r="B414" s="233"/>
      <c r="C414" s="234"/>
      <c r="D414" s="235" t="s">
        <v>154</v>
      </c>
      <c r="E414" s="236" t="s">
        <v>19</v>
      </c>
      <c r="F414" s="237" t="s">
        <v>294</v>
      </c>
      <c r="G414" s="234"/>
      <c r="H414" s="236" t="s">
        <v>19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154</v>
      </c>
      <c r="AU414" s="243" t="s">
        <v>83</v>
      </c>
      <c r="AV414" s="13" t="s">
        <v>81</v>
      </c>
      <c r="AW414" s="13" t="s">
        <v>35</v>
      </c>
      <c r="AX414" s="13" t="s">
        <v>74</v>
      </c>
      <c r="AY414" s="243" t="s">
        <v>143</v>
      </c>
    </row>
    <row r="415" s="14" customFormat="1">
      <c r="A415" s="14"/>
      <c r="B415" s="244"/>
      <c r="C415" s="245"/>
      <c r="D415" s="235" t="s">
        <v>154</v>
      </c>
      <c r="E415" s="246" t="s">
        <v>19</v>
      </c>
      <c r="F415" s="247" t="s">
        <v>229</v>
      </c>
      <c r="G415" s="245"/>
      <c r="H415" s="248">
        <v>163.09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154</v>
      </c>
      <c r="AU415" s="254" t="s">
        <v>83</v>
      </c>
      <c r="AV415" s="14" t="s">
        <v>83</v>
      </c>
      <c r="AW415" s="14" t="s">
        <v>35</v>
      </c>
      <c r="AX415" s="14" t="s">
        <v>74</v>
      </c>
      <c r="AY415" s="254" t="s">
        <v>143</v>
      </c>
    </row>
    <row r="416" s="14" customFormat="1">
      <c r="A416" s="14"/>
      <c r="B416" s="244"/>
      <c r="C416" s="245"/>
      <c r="D416" s="235" t="s">
        <v>154</v>
      </c>
      <c r="E416" s="246" t="s">
        <v>19</v>
      </c>
      <c r="F416" s="247" t="s">
        <v>230</v>
      </c>
      <c r="G416" s="245"/>
      <c r="H416" s="248">
        <v>5.9800000000000004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154</v>
      </c>
      <c r="AU416" s="254" t="s">
        <v>83</v>
      </c>
      <c r="AV416" s="14" t="s">
        <v>83</v>
      </c>
      <c r="AW416" s="14" t="s">
        <v>35</v>
      </c>
      <c r="AX416" s="14" t="s">
        <v>74</v>
      </c>
      <c r="AY416" s="254" t="s">
        <v>143</v>
      </c>
    </row>
    <row r="417" s="14" customFormat="1">
      <c r="A417" s="14"/>
      <c r="B417" s="244"/>
      <c r="C417" s="245"/>
      <c r="D417" s="235" t="s">
        <v>154</v>
      </c>
      <c r="E417" s="246" t="s">
        <v>19</v>
      </c>
      <c r="F417" s="247" t="s">
        <v>231</v>
      </c>
      <c r="G417" s="245"/>
      <c r="H417" s="248">
        <v>14.039999999999999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154</v>
      </c>
      <c r="AU417" s="254" t="s">
        <v>83</v>
      </c>
      <c r="AV417" s="14" t="s">
        <v>83</v>
      </c>
      <c r="AW417" s="14" t="s">
        <v>35</v>
      </c>
      <c r="AX417" s="14" t="s">
        <v>74</v>
      </c>
      <c r="AY417" s="254" t="s">
        <v>143</v>
      </c>
    </row>
    <row r="418" s="14" customFormat="1">
      <c r="A418" s="14"/>
      <c r="B418" s="244"/>
      <c r="C418" s="245"/>
      <c r="D418" s="235" t="s">
        <v>154</v>
      </c>
      <c r="E418" s="246" t="s">
        <v>19</v>
      </c>
      <c r="F418" s="247" t="s">
        <v>232</v>
      </c>
      <c r="G418" s="245"/>
      <c r="H418" s="248">
        <v>5.9800000000000004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154</v>
      </c>
      <c r="AU418" s="254" t="s">
        <v>83</v>
      </c>
      <c r="AV418" s="14" t="s">
        <v>83</v>
      </c>
      <c r="AW418" s="14" t="s">
        <v>35</v>
      </c>
      <c r="AX418" s="14" t="s">
        <v>74</v>
      </c>
      <c r="AY418" s="254" t="s">
        <v>143</v>
      </c>
    </row>
    <row r="419" s="14" customFormat="1">
      <c r="A419" s="14"/>
      <c r="B419" s="244"/>
      <c r="C419" s="245"/>
      <c r="D419" s="235" t="s">
        <v>154</v>
      </c>
      <c r="E419" s="246" t="s">
        <v>19</v>
      </c>
      <c r="F419" s="247" t="s">
        <v>233</v>
      </c>
      <c r="G419" s="245"/>
      <c r="H419" s="248">
        <v>14.039999999999999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154</v>
      </c>
      <c r="AU419" s="254" t="s">
        <v>83</v>
      </c>
      <c r="AV419" s="14" t="s">
        <v>83</v>
      </c>
      <c r="AW419" s="14" t="s">
        <v>35</v>
      </c>
      <c r="AX419" s="14" t="s">
        <v>74</v>
      </c>
      <c r="AY419" s="254" t="s">
        <v>143</v>
      </c>
    </row>
    <row r="420" s="14" customFormat="1">
      <c r="A420" s="14"/>
      <c r="B420" s="244"/>
      <c r="C420" s="245"/>
      <c r="D420" s="235" t="s">
        <v>154</v>
      </c>
      <c r="E420" s="246" t="s">
        <v>19</v>
      </c>
      <c r="F420" s="247" t="s">
        <v>234</v>
      </c>
      <c r="G420" s="245"/>
      <c r="H420" s="248">
        <v>6.0300000000000002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154</v>
      </c>
      <c r="AU420" s="254" t="s">
        <v>83</v>
      </c>
      <c r="AV420" s="14" t="s">
        <v>83</v>
      </c>
      <c r="AW420" s="14" t="s">
        <v>35</v>
      </c>
      <c r="AX420" s="14" t="s">
        <v>74</v>
      </c>
      <c r="AY420" s="254" t="s">
        <v>143</v>
      </c>
    </row>
    <row r="421" s="14" customFormat="1">
      <c r="A421" s="14"/>
      <c r="B421" s="244"/>
      <c r="C421" s="245"/>
      <c r="D421" s="235" t="s">
        <v>154</v>
      </c>
      <c r="E421" s="246" t="s">
        <v>19</v>
      </c>
      <c r="F421" s="247" t="s">
        <v>235</v>
      </c>
      <c r="G421" s="245"/>
      <c r="H421" s="248">
        <v>5.3099999999999996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154</v>
      </c>
      <c r="AU421" s="254" t="s">
        <v>83</v>
      </c>
      <c r="AV421" s="14" t="s">
        <v>83</v>
      </c>
      <c r="AW421" s="14" t="s">
        <v>35</v>
      </c>
      <c r="AX421" s="14" t="s">
        <v>74</v>
      </c>
      <c r="AY421" s="254" t="s">
        <v>143</v>
      </c>
    </row>
    <row r="422" s="14" customFormat="1">
      <c r="A422" s="14"/>
      <c r="B422" s="244"/>
      <c r="C422" s="245"/>
      <c r="D422" s="235" t="s">
        <v>154</v>
      </c>
      <c r="E422" s="246" t="s">
        <v>19</v>
      </c>
      <c r="F422" s="247" t="s">
        <v>256</v>
      </c>
      <c r="G422" s="245"/>
      <c r="H422" s="248">
        <v>12.69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154</v>
      </c>
      <c r="AU422" s="254" t="s">
        <v>83</v>
      </c>
      <c r="AV422" s="14" t="s">
        <v>83</v>
      </c>
      <c r="AW422" s="14" t="s">
        <v>35</v>
      </c>
      <c r="AX422" s="14" t="s">
        <v>74</v>
      </c>
      <c r="AY422" s="254" t="s">
        <v>143</v>
      </c>
    </row>
    <row r="423" s="14" customFormat="1">
      <c r="A423" s="14"/>
      <c r="B423" s="244"/>
      <c r="C423" s="245"/>
      <c r="D423" s="235" t="s">
        <v>154</v>
      </c>
      <c r="E423" s="246" t="s">
        <v>19</v>
      </c>
      <c r="F423" s="247" t="s">
        <v>236</v>
      </c>
      <c r="G423" s="245"/>
      <c r="H423" s="248">
        <v>52.579999999999998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154</v>
      </c>
      <c r="AU423" s="254" t="s">
        <v>83</v>
      </c>
      <c r="AV423" s="14" t="s">
        <v>83</v>
      </c>
      <c r="AW423" s="14" t="s">
        <v>35</v>
      </c>
      <c r="AX423" s="14" t="s">
        <v>74</v>
      </c>
      <c r="AY423" s="254" t="s">
        <v>143</v>
      </c>
    </row>
    <row r="424" s="14" customFormat="1">
      <c r="A424" s="14"/>
      <c r="B424" s="244"/>
      <c r="C424" s="245"/>
      <c r="D424" s="235" t="s">
        <v>154</v>
      </c>
      <c r="E424" s="246" t="s">
        <v>19</v>
      </c>
      <c r="F424" s="247" t="s">
        <v>237</v>
      </c>
      <c r="G424" s="245"/>
      <c r="H424" s="248">
        <v>75.319999999999993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154</v>
      </c>
      <c r="AU424" s="254" t="s">
        <v>83</v>
      </c>
      <c r="AV424" s="14" t="s">
        <v>83</v>
      </c>
      <c r="AW424" s="14" t="s">
        <v>35</v>
      </c>
      <c r="AX424" s="14" t="s">
        <v>74</v>
      </c>
      <c r="AY424" s="254" t="s">
        <v>143</v>
      </c>
    </row>
    <row r="425" s="14" customFormat="1">
      <c r="A425" s="14"/>
      <c r="B425" s="244"/>
      <c r="C425" s="245"/>
      <c r="D425" s="235" t="s">
        <v>154</v>
      </c>
      <c r="E425" s="246" t="s">
        <v>19</v>
      </c>
      <c r="F425" s="247" t="s">
        <v>238</v>
      </c>
      <c r="G425" s="245"/>
      <c r="H425" s="248">
        <v>14.630000000000001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154</v>
      </c>
      <c r="AU425" s="254" t="s">
        <v>83</v>
      </c>
      <c r="AV425" s="14" t="s">
        <v>83</v>
      </c>
      <c r="AW425" s="14" t="s">
        <v>35</v>
      </c>
      <c r="AX425" s="14" t="s">
        <v>74</v>
      </c>
      <c r="AY425" s="254" t="s">
        <v>143</v>
      </c>
    </row>
    <row r="426" s="14" customFormat="1">
      <c r="A426" s="14"/>
      <c r="B426" s="244"/>
      <c r="C426" s="245"/>
      <c r="D426" s="235" t="s">
        <v>154</v>
      </c>
      <c r="E426" s="246" t="s">
        <v>19</v>
      </c>
      <c r="F426" s="247" t="s">
        <v>239</v>
      </c>
      <c r="G426" s="245"/>
      <c r="H426" s="248">
        <v>54.170000000000002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154</v>
      </c>
      <c r="AU426" s="254" t="s">
        <v>83</v>
      </c>
      <c r="AV426" s="14" t="s">
        <v>83</v>
      </c>
      <c r="AW426" s="14" t="s">
        <v>35</v>
      </c>
      <c r="AX426" s="14" t="s">
        <v>74</v>
      </c>
      <c r="AY426" s="254" t="s">
        <v>143</v>
      </c>
    </row>
    <row r="427" s="14" customFormat="1">
      <c r="A427" s="14"/>
      <c r="B427" s="244"/>
      <c r="C427" s="245"/>
      <c r="D427" s="235" t="s">
        <v>154</v>
      </c>
      <c r="E427" s="246" t="s">
        <v>19</v>
      </c>
      <c r="F427" s="247" t="s">
        <v>240</v>
      </c>
      <c r="G427" s="245"/>
      <c r="H427" s="248">
        <v>82.790000000000006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154</v>
      </c>
      <c r="AU427" s="254" t="s">
        <v>83</v>
      </c>
      <c r="AV427" s="14" t="s">
        <v>83</v>
      </c>
      <c r="AW427" s="14" t="s">
        <v>35</v>
      </c>
      <c r="AX427" s="14" t="s">
        <v>74</v>
      </c>
      <c r="AY427" s="254" t="s">
        <v>143</v>
      </c>
    </row>
    <row r="428" s="14" customFormat="1">
      <c r="A428" s="14"/>
      <c r="B428" s="244"/>
      <c r="C428" s="245"/>
      <c r="D428" s="235" t="s">
        <v>154</v>
      </c>
      <c r="E428" s="246" t="s">
        <v>19</v>
      </c>
      <c r="F428" s="247" t="s">
        <v>241</v>
      </c>
      <c r="G428" s="245"/>
      <c r="H428" s="248">
        <v>78.239999999999995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154</v>
      </c>
      <c r="AU428" s="254" t="s">
        <v>83</v>
      </c>
      <c r="AV428" s="14" t="s">
        <v>83</v>
      </c>
      <c r="AW428" s="14" t="s">
        <v>35</v>
      </c>
      <c r="AX428" s="14" t="s">
        <v>74</v>
      </c>
      <c r="AY428" s="254" t="s">
        <v>143</v>
      </c>
    </row>
    <row r="429" s="14" customFormat="1">
      <c r="A429" s="14"/>
      <c r="B429" s="244"/>
      <c r="C429" s="245"/>
      <c r="D429" s="235" t="s">
        <v>154</v>
      </c>
      <c r="E429" s="246" t="s">
        <v>19</v>
      </c>
      <c r="F429" s="247" t="s">
        <v>242</v>
      </c>
      <c r="G429" s="245"/>
      <c r="H429" s="248">
        <v>80.030000000000001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154</v>
      </c>
      <c r="AU429" s="254" t="s">
        <v>83</v>
      </c>
      <c r="AV429" s="14" t="s">
        <v>83</v>
      </c>
      <c r="AW429" s="14" t="s">
        <v>35</v>
      </c>
      <c r="AX429" s="14" t="s">
        <v>74</v>
      </c>
      <c r="AY429" s="254" t="s">
        <v>143</v>
      </c>
    </row>
    <row r="430" s="14" customFormat="1">
      <c r="A430" s="14"/>
      <c r="B430" s="244"/>
      <c r="C430" s="245"/>
      <c r="D430" s="235" t="s">
        <v>154</v>
      </c>
      <c r="E430" s="246" t="s">
        <v>19</v>
      </c>
      <c r="F430" s="247" t="s">
        <v>243</v>
      </c>
      <c r="G430" s="245"/>
      <c r="H430" s="248">
        <v>81.359999999999999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154</v>
      </c>
      <c r="AU430" s="254" t="s">
        <v>83</v>
      </c>
      <c r="AV430" s="14" t="s">
        <v>83</v>
      </c>
      <c r="AW430" s="14" t="s">
        <v>35</v>
      </c>
      <c r="AX430" s="14" t="s">
        <v>74</v>
      </c>
      <c r="AY430" s="254" t="s">
        <v>143</v>
      </c>
    </row>
    <row r="431" s="14" customFormat="1">
      <c r="A431" s="14"/>
      <c r="B431" s="244"/>
      <c r="C431" s="245"/>
      <c r="D431" s="235" t="s">
        <v>154</v>
      </c>
      <c r="E431" s="246" t="s">
        <v>19</v>
      </c>
      <c r="F431" s="247" t="s">
        <v>244</v>
      </c>
      <c r="G431" s="245"/>
      <c r="H431" s="248">
        <v>21.27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154</v>
      </c>
      <c r="AU431" s="254" t="s">
        <v>83</v>
      </c>
      <c r="AV431" s="14" t="s">
        <v>83</v>
      </c>
      <c r="AW431" s="14" t="s">
        <v>35</v>
      </c>
      <c r="AX431" s="14" t="s">
        <v>74</v>
      </c>
      <c r="AY431" s="254" t="s">
        <v>143</v>
      </c>
    </row>
    <row r="432" s="15" customFormat="1">
      <c r="A432" s="15"/>
      <c r="B432" s="255"/>
      <c r="C432" s="256"/>
      <c r="D432" s="235" t="s">
        <v>154</v>
      </c>
      <c r="E432" s="257" t="s">
        <v>19</v>
      </c>
      <c r="F432" s="258" t="s">
        <v>157</v>
      </c>
      <c r="G432" s="256"/>
      <c r="H432" s="259">
        <v>767.54999999999995</v>
      </c>
      <c r="I432" s="260"/>
      <c r="J432" s="256"/>
      <c r="K432" s="256"/>
      <c r="L432" s="261"/>
      <c r="M432" s="262"/>
      <c r="N432" s="263"/>
      <c r="O432" s="263"/>
      <c r="P432" s="263"/>
      <c r="Q432" s="263"/>
      <c r="R432" s="263"/>
      <c r="S432" s="263"/>
      <c r="T432" s="26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5" t="s">
        <v>154</v>
      </c>
      <c r="AU432" s="265" t="s">
        <v>83</v>
      </c>
      <c r="AV432" s="15" t="s">
        <v>150</v>
      </c>
      <c r="AW432" s="15" t="s">
        <v>35</v>
      </c>
      <c r="AX432" s="15" t="s">
        <v>81</v>
      </c>
      <c r="AY432" s="265" t="s">
        <v>143</v>
      </c>
    </row>
    <row r="433" s="2" customFormat="1" ht="37.8" customHeight="1">
      <c r="A433" s="40"/>
      <c r="B433" s="41"/>
      <c r="C433" s="215" t="s">
        <v>499</v>
      </c>
      <c r="D433" s="215" t="s">
        <v>145</v>
      </c>
      <c r="E433" s="216" t="s">
        <v>500</v>
      </c>
      <c r="F433" s="217" t="s">
        <v>501</v>
      </c>
      <c r="G433" s="218" t="s">
        <v>160</v>
      </c>
      <c r="H433" s="219">
        <v>1939.2000000000001</v>
      </c>
      <c r="I433" s="220"/>
      <c r="J433" s="221">
        <f>ROUND(I433*H433,2)</f>
        <v>0</v>
      </c>
      <c r="K433" s="217" t="s">
        <v>149</v>
      </c>
      <c r="L433" s="46"/>
      <c r="M433" s="222" t="s">
        <v>19</v>
      </c>
      <c r="N433" s="223" t="s">
        <v>45</v>
      </c>
      <c r="O433" s="86"/>
      <c r="P433" s="224">
        <f>O433*H433</f>
        <v>0</v>
      </c>
      <c r="Q433" s="224">
        <v>0</v>
      </c>
      <c r="R433" s="224">
        <f>Q433*H433</f>
        <v>0</v>
      </c>
      <c r="S433" s="224">
        <v>0.01</v>
      </c>
      <c r="T433" s="225">
        <f>S433*H433</f>
        <v>19.391999999999999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6" t="s">
        <v>150</v>
      </c>
      <c r="AT433" s="226" t="s">
        <v>145</v>
      </c>
      <c r="AU433" s="226" t="s">
        <v>83</v>
      </c>
      <c r="AY433" s="19" t="s">
        <v>143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9" t="s">
        <v>81</v>
      </c>
      <c r="BK433" s="227">
        <f>ROUND(I433*H433,2)</f>
        <v>0</v>
      </c>
      <c r="BL433" s="19" t="s">
        <v>150</v>
      </c>
      <c r="BM433" s="226" t="s">
        <v>502</v>
      </c>
    </row>
    <row r="434" s="2" customFormat="1">
      <c r="A434" s="40"/>
      <c r="B434" s="41"/>
      <c r="C434" s="42"/>
      <c r="D434" s="228" t="s">
        <v>152</v>
      </c>
      <c r="E434" s="42"/>
      <c r="F434" s="229" t="s">
        <v>503</v>
      </c>
      <c r="G434" s="42"/>
      <c r="H434" s="42"/>
      <c r="I434" s="230"/>
      <c r="J434" s="42"/>
      <c r="K434" s="42"/>
      <c r="L434" s="46"/>
      <c r="M434" s="231"/>
      <c r="N434" s="232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152</v>
      </c>
      <c r="AU434" s="19" t="s">
        <v>83</v>
      </c>
    </row>
    <row r="435" s="13" customFormat="1">
      <c r="A435" s="13"/>
      <c r="B435" s="233"/>
      <c r="C435" s="234"/>
      <c r="D435" s="235" t="s">
        <v>154</v>
      </c>
      <c r="E435" s="236" t="s">
        <v>19</v>
      </c>
      <c r="F435" s="237" t="s">
        <v>313</v>
      </c>
      <c r="G435" s="234"/>
      <c r="H435" s="236" t="s">
        <v>19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154</v>
      </c>
      <c r="AU435" s="243" t="s">
        <v>83</v>
      </c>
      <c r="AV435" s="13" t="s">
        <v>81</v>
      </c>
      <c r="AW435" s="13" t="s">
        <v>35</v>
      </c>
      <c r="AX435" s="13" t="s">
        <v>74</v>
      </c>
      <c r="AY435" s="243" t="s">
        <v>143</v>
      </c>
    </row>
    <row r="436" s="14" customFormat="1">
      <c r="A436" s="14"/>
      <c r="B436" s="244"/>
      <c r="C436" s="245"/>
      <c r="D436" s="235" t="s">
        <v>154</v>
      </c>
      <c r="E436" s="246" t="s">
        <v>19</v>
      </c>
      <c r="F436" s="247" t="s">
        <v>314</v>
      </c>
      <c r="G436" s="245"/>
      <c r="H436" s="248">
        <v>463.60000000000002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154</v>
      </c>
      <c r="AU436" s="254" t="s">
        <v>83</v>
      </c>
      <c r="AV436" s="14" t="s">
        <v>83</v>
      </c>
      <c r="AW436" s="14" t="s">
        <v>35</v>
      </c>
      <c r="AX436" s="14" t="s">
        <v>74</v>
      </c>
      <c r="AY436" s="254" t="s">
        <v>143</v>
      </c>
    </row>
    <row r="437" s="14" customFormat="1">
      <c r="A437" s="14"/>
      <c r="B437" s="244"/>
      <c r="C437" s="245"/>
      <c r="D437" s="235" t="s">
        <v>154</v>
      </c>
      <c r="E437" s="246" t="s">
        <v>19</v>
      </c>
      <c r="F437" s="247" t="s">
        <v>315</v>
      </c>
      <c r="G437" s="245"/>
      <c r="H437" s="248">
        <v>39.200000000000003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154</v>
      </c>
      <c r="AU437" s="254" t="s">
        <v>83</v>
      </c>
      <c r="AV437" s="14" t="s">
        <v>83</v>
      </c>
      <c r="AW437" s="14" t="s">
        <v>35</v>
      </c>
      <c r="AX437" s="14" t="s">
        <v>74</v>
      </c>
      <c r="AY437" s="254" t="s">
        <v>143</v>
      </c>
    </row>
    <row r="438" s="14" customFormat="1">
      <c r="A438" s="14"/>
      <c r="B438" s="244"/>
      <c r="C438" s="245"/>
      <c r="D438" s="235" t="s">
        <v>154</v>
      </c>
      <c r="E438" s="246" t="s">
        <v>19</v>
      </c>
      <c r="F438" s="247" t="s">
        <v>316</v>
      </c>
      <c r="G438" s="245"/>
      <c r="H438" s="248">
        <v>64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154</v>
      </c>
      <c r="AU438" s="254" t="s">
        <v>83</v>
      </c>
      <c r="AV438" s="14" t="s">
        <v>83</v>
      </c>
      <c r="AW438" s="14" t="s">
        <v>35</v>
      </c>
      <c r="AX438" s="14" t="s">
        <v>74</v>
      </c>
      <c r="AY438" s="254" t="s">
        <v>143</v>
      </c>
    </row>
    <row r="439" s="14" customFormat="1">
      <c r="A439" s="14"/>
      <c r="B439" s="244"/>
      <c r="C439" s="245"/>
      <c r="D439" s="235" t="s">
        <v>154</v>
      </c>
      <c r="E439" s="246" t="s">
        <v>19</v>
      </c>
      <c r="F439" s="247" t="s">
        <v>317</v>
      </c>
      <c r="G439" s="245"/>
      <c r="H439" s="248">
        <v>39.200000000000003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154</v>
      </c>
      <c r="AU439" s="254" t="s">
        <v>83</v>
      </c>
      <c r="AV439" s="14" t="s">
        <v>83</v>
      </c>
      <c r="AW439" s="14" t="s">
        <v>35</v>
      </c>
      <c r="AX439" s="14" t="s">
        <v>74</v>
      </c>
      <c r="AY439" s="254" t="s">
        <v>143</v>
      </c>
    </row>
    <row r="440" s="14" customFormat="1">
      <c r="A440" s="14"/>
      <c r="B440" s="244"/>
      <c r="C440" s="245"/>
      <c r="D440" s="235" t="s">
        <v>154</v>
      </c>
      <c r="E440" s="246" t="s">
        <v>19</v>
      </c>
      <c r="F440" s="247" t="s">
        <v>318</v>
      </c>
      <c r="G440" s="245"/>
      <c r="H440" s="248">
        <v>64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154</v>
      </c>
      <c r="AU440" s="254" t="s">
        <v>83</v>
      </c>
      <c r="AV440" s="14" t="s">
        <v>83</v>
      </c>
      <c r="AW440" s="14" t="s">
        <v>35</v>
      </c>
      <c r="AX440" s="14" t="s">
        <v>74</v>
      </c>
      <c r="AY440" s="254" t="s">
        <v>143</v>
      </c>
    </row>
    <row r="441" s="14" customFormat="1">
      <c r="A441" s="14"/>
      <c r="B441" s="244"/>
      <c r="C441" s="245"/>
      <c r="D441" s="235" t="s">
        <v>154</v>
      </c>
      <c r="E441" s="246" t="s">
        <v>19</v>
      </c>
      <c r="F441" s="247" t="s">
        <v>319</v>
      </c>
      <c r="G441" s="245"/>
      <c r="H441" s="248">
        <v>38.799999999999997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154</v>
      </c>
      <c r="AU441" s="254" t="s">
        <v>83</v>
      </c>
      <c r="AV441" s="14" t="s">
        <v>83</v>
      </c>
      <c r="AW441" s="14" t="s">
        <v>35</v>
      </c>
      <c r="AX441" s="14" t="s">
        <v>74</v>
      </c>
      <c r="AY441" s="254" t="s">
        <v>143</v>
      </c>
    </row>
    <row r="442" s="14" customFormat="1">
      <c r="A442" s="14"/>
      <c r="B442" s="244"/>
      <c r="C442" s="245"/>
      <c r="D442" s="235" t="s">
        <v>154</v>
      </c>
      <c r="E442" s="246" t="s">
        <v>19</v>
      </c>
      <c r="F442" s="247" t="s">
        <v>320</v>
      </c>
      <c r="G442" s="245"/>
      <c r="H442" s="248">
        <v>38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154</v>
      </c>
      <c r="AU442" s="254" t="s">
        <v>83</v>
      </c>
      <c r="AV442" s="14" t="s">
        <v>83</v>
      </c>
      <c r="AW442" s="14" t="s">
        <v>35</v>
      </c>
      <c r="AX442" s="14" t="s">
        <v>74</v>
      </c>
      <c r="AY442" s="254" t="s">
        <v>143</v>
      </c>
    </row>
    <row r="443" s="14" customFormat="1">
      <c r="A443" s="14"/>
      <c r="B443" s="244"/>
      <c r="C443" s="245"/>
      <c r="D443" s="235" t="s">
        <v>154</v>
      </c>
      <c r="E443" s="246" t="s">
        <v>19</v>
      </c>
      <c r="F443" s="247" t="s">
        <v>321</v>
      </c>
      <c r="G443" s="245"/>
      <c r="H443" s="248">
        <v>85.200000000000003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154</v>
      </c>
      <c r="AU443" s="254" t="s">
        <v>83</v>
      </c>
      <c r="AV443" s="14" t="s">
        <v>83</v>
      </c>
      <c r="AW443" s="14" t="s">
        <v>35</v>
      </c>
      <c r="AX443" s="14" t="s">
        <v>74</v>
      </c>
      <c r="AY443" s="254" t="s">
        <v>143</v>
      </c>
    </row>
    <row r="444" s="14" customFormat="1">
      <c r="A444" s="14"/>
      <c r="B444" s="244"/>
      <c r="C444" s="245"/>
      <c r="D444" s="235" t="s">
        <v>154</v>
      </c>
      <c r="E444" s="246" t="s">
        <v>19</v>
      </c>
      <c r="F444" s="247" t="s">
        <v>322</v>
      </c>
      <c r="G444" s="245"/>
      <c r="H444" s="248">
        <v>119.2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154</v>
      </c>
      <c r="AU444" s="254" t="s">
        <v>83</v>
      </c>
      <c r="AV444" s="14" t="s">
        <v>83</v>
      </c>
      <c r="AW444" s="14" t="s">
        <v>35</v>
      </c>
      <c r="AX444" s="14" t="s">
        <v>74</v>
      </c>
      <c r="AY444" s="254" t="s">
        <v>143</v>
      </c>
    </row>
    <row r="445" s="14" customFormat="1">
      <c r="A445" s="14"/>
      <c r="B445" s="244"/>
      <c r="C445" s="245"/>
      <c r="D445" s="235" t="s">
        <v>154</v>
      </c>
      <c r="E445" s="246" t="s">
        <v>19</v>
      </c>
      <c r="F445" s="247" t="s">
        <v>323</v>
      </c>
      <c r="G445" s="245"/>
      <c r="H445" s="248">
        <v>142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154</v>
      </c>
      <c r="AU445" s="254" t="s">
        <v>83</v>
      </c>
      <c r="AV445" s="14" t="s">
        <v>83</v>
      </c>
      <c r="AW445" s="14" t="s">
        <v>35</v>
      </c>
      <c r="AX445" s="14" t="s">
        <v>74</v>
      </c>
      <c r="AY445" s="254" t="s">
        <v>143</v>
      </c>
    </row>
    <row r="446" s="14" customFormat="1">
      <c r="A446" s="14"/>
      <c r="B446" s="244"/>
      <c r="C446" s="245"/>
      <c r="D446" s="235" t="s">
        <v>154</v>
      </c>
      <c r="E446" s="246" t="s">
        <v>19</v>
      </c>
      <c r="F446" s="247" t="s">
        <v>324</v>
      </c>
      <c r="G446" s="245"/>
      <c r="H446" s="248">
        <v>70.799999999999997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154</v>
      </c>
      <c r="AU446" s="254" t="s">
        <v>83</v>
      </c>
      <c r="AV446" s="14" t="s">
        <v>83</v>
      </c>
      <c r="AW446" s="14" t="s">
        <v>35</v>
      </c>
      <c r="AX446" s="14" t="s">
        <v>74</v>
      </c>
      <c r="AY446" s="254" t="s">
        <v>143</v>
      </c>
    </row>
    <row r="447" s="14" customFormat="1">
      <c r="A447" s="14"/>
      <c r="B447" s="244"/>
      <c r="C447" s="245"/>
      <c r="D447" s="235" t="s">
        <v>154</v>
      </c>
      <c r="E447" s="246" t="s">
        <v>19</v>
      </c>
      <c r="F447" s="247" t="s">
        <v>325</v>
      </c>
      <c r="G447" s="245"/>
      <c r="H447" s="248">
        <v>118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154</v>
      </c>
      <c r="AU447" s="254" t="s">
        <v>83</v>
      </c>
      <c r="AV447" s="14" t="s">
        <v>83</v>
      </c>
      <c r="AW447" s="14" t="s">
        <v>35</v>
      </c>
      <c r="AX447" s="14" t="s">
        <v>74</v>
      </c>
      <c r="AY447" s="254" t="s">
        <v>143</v>
      </c>
    </row>
    <row r="448" s="14" customFormat="1">
      <c r="A448" s="14"/>
      <c r="B448" s="244"/>
      <c r="C448" s="245"/>
      <c r="D448" s="235" t="s">
        <v>154</v>
      </c>
      <c r="E448" s="246" t="s">
        <v>19</v>
      </c>
      <c r="F448" s="247" t="s">
        <v>326</v>
      </c>
      <c r="G448" s="245"/>
      <c r="H448" s="248">
        <v>145.59999999999999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154</v>
      </c>
      <c r="AU448" s="254" t="s">
        <v>83</v>
      </c>
      <c r="AV448" s="14" t="s">
        <v>83</v>
      </c>
      <c r="AW448" s="14" t="s">
        <v>35</v>
      </c>
      <c r="AX448" s="14" t="s">
        <v>74</v>
      </c>
      <c r="AY448" s="254" t="s">
        <v>143</v>
      </c>
    </row>
    <row r="449" s="14" customFormat="1">
      <c r="A449" s="14"/>
      <c r="B449" s="244"/>
      <c r="C449" s="245"/>
      <c r="D449" s="235" t="s">
        <v>154</v>
      </c>
      <c r="E449" s="246" t="s">
        <v>19</v>
      </c>
      <c r="F449" s="247" t="s">
        <v>327</v>
      </c>
      <c r="G449" s="245"/>
      <c r="H449" s="248">
        <v>142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154</v>
      </c>
      <c r="AU449" s="254" t="s">
        <v>83</v>
      </c>
      <c r="AV449" s="14" t="s">
        <v>83</v>
      </c>
      <c r="AW449" s="14" t="s">
        <v>35</v>
      </c>
      <c r="AX449" s="14" t="s">
        <v>74</v>
      </c>
      <c r="AY449" s="254" t="s">
        <v>143</v>
      </c>
    </row>
    <row r="450" s="14" customFormat="1">
      <c r="A450" s="14"/>
      <c r="B450" s="244"/>
      <c r="C450" s="245"/>
      <c r="D450" s="235" t="s">
        <v>154</v>
      </c>
      <c r="E450" s="246" t="s">
        <v>19</v>
      </c>
      <c r="F450" s="247" t="s">
        <v>328</v>
      </c>
      <c r="G450" s="245"/>
      <c r="H450" s="248">
        <v>142.40000000000001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154</v>
      </c>
      <c r="AU450" s="254" t="s">
        <v>83</v>
      </c>
      <c r="AV450" s="14" t="s">
        <v>83</v>
      </c>
      <c r="AW450" s="14" t="s">
        <v>35</v>
      </c>
      <c r="AX450" s="14" t="s">
        <v>74</v>
      </c>
      <c r="AY450" s="254" t="s">
        <v>143</v>
      </c>
    </row>
    <row r="451" s="14" customFormat="1">
      <c r="A451" s="14"/>
      <c r="B451" s="244"/>
      <c r="C451" s="245"/>
      <c r="D451" s="235" t="s">
        <v>154</v>
      </c>
      <c r="E451" s="246" t="s">
        <v>19</v>
      </c>
      <c r="F451" s="247" t="s">
        <v>329</v>
      </c>
      <c r="G451" s="245"/>
      <c r="H451" s="248">
        <v>146.40000000000001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154</v>
      </c>
      <c r="AU451" s="254" t="s">
        <v>83</v>
      </c>
      <c r="AV451" s="14" t="s">
        <v>83</v>
      </c>
      <c r="AW451" s="14" t="s">
        <v>35</v>
      </c>
      <c r="AX451" s="14" t="s">
        <v>74</v>
      </c>
      <c r="AY451" s="254" t="s">
        <v>143</v>
      </c>
    </row>
    <row r="452" s="14" customFormat="1">
      <c r="A452" s="14"/>
      <c r="B452" s="244"/>
      <c r="C452" s="245"/>
      <c r="D452" s="235" t="s">
        <v>154</v>
      </c>
      <c r="E452" s="246" t="s">
        <v>19</v>
      </c>
      <c r="F452" s="247" t="s">
        <v>330</v>
      </c>
      <c r="G452" s="245"/>
      <c r="H452" s="248">
        <v>80.799999999999997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154</v>
      </c>
      <c r="AU452" s="254" t="s">
        <v>83</v>
      </c>
      <c r="AV452" s="14" t="s">
        <v>83</v>
      </c>
      <c r="AW452" s="14" t="s">
        <v>35</v>
      </c>
      <c r="AX452" s="14" t="s">
        <v>74</v>
      </c>
      <c r="AY452" s="254" t="s">
        <v>143</v>
      </c>
    </row>
    <row r="453" s="15" customFormat="1">
      <c r="A453" s="15"/>
      <c r="B453" s="255"/>
      <c r="C453" s="256"/>
      <c r="D453" s="235" t="s">
        <v>154</v>
      </c>
      <c r="E453" s="257" t="s">
        <v>19</v>
      </c>
      <c r="F453" s="258" t="s">
        <v>157</v>
      </c>
      <c r="G453" s="256"/>
      <c r="H453" s="259">
        <v>1939.2000000000001</v>
      </c>
      <c r="I453" s="260"/>
      <c r="J453" s="256"/>
      <c r="K453" s="256"/>
      <c r="L453" s="261"/>
      <c r="M453" s="262"/>
      <c r="N453" s="263"/>
      <c r="O453" s="263"/>
      <c r="P453" s="263"/>
      <c r="Q453" s="263"/>
      <c r="R453" s="263"/>
      <c r="S453" s="263"/>
      <c r="T453" s="26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5" t="s">
        <v>154</v>
      </c>
      <c r="AU453" s="265" t="s">
        <v>83</v>
      </c>
      <c r="AV453" s="15" t="s">
        <v>150</v>
      </c>
      <c r="AW453" s="15" t="s">
        <v>35</v>
      </c>
      <c r="AX453" s="15" t="s">
        <v>81</v>
      </c>
      <c r="AY453" s="265" t="s">
        <v>143</v>
      </c>
    </row>
    <row r="454" s="2" customFormat="1" ht="44.25" customHeight="1">
      <c r="A454" s="40"/>
      <c r="B454" s="41"/>
      <c r="C454" s="215" t="s">
        <v>504</v>
      </c>
      <c r="D454" s="215" t="s">
        <v>145</v>
      </c>
      <c r="E454" s="216" t="s">
        <v>505</v>
      </c>
      <c r="F454" s="217" t="s">
        <v>506</v>
      </c>
      <c r="G454" s="218" t="s">
        <v>160</v>
      </c>
      <c r="H454" s="219">
        <v>529.596</v>
      </c>
      <c r="I454" s="220"/>
      <c r="J454" s="221">
        <f>ROUND(I454*H454,2)</f>
        <v>0</v>
      </c>
      <c r="K454" s="217" t="s">
        <v>149</v>
      </c>
      <c r="L454" s="46"/>
      <c r="M454" s="222" t="s">
        <v>19</v>
      </c>
      <c r="N454" s="223" t="s">
        <v>45</v>
      </c>
      <c r="O454" s="86"/>
      <c r="P454" s="224">
        <f>O454*H454</f>
        <v>0</v>
      </c>
      <c r="Q454" s="224">
        <v>0</v>
      </c>
      <c r="R454" s="224">
        <f>Q454*H454</f>
        <v>0</v>
      </c>
      <c r="S454" s="224">
        <v>0.045999999999999999</v>
      </c>
      <c r="T454" s="225">
        <f>S454*H454</f>
        <v>24.361415999999998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6" t="s">
        <v>276</v>
      </c>
      <c r="AT454" s="226" t="s">
        <v>145</v>
      </c>
      <c r="AU454" s="226" t="s">
        <v>83</v>
      </c>
      <c r="AY454" s="19" t="s">
        <v>143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9" t="s">
        <v>81</v>
      </c>
      <c r="BK454" s="227">
        <f>ROUND(I454*H454,2)</f>
        <v>0</v>
      </c>
      <c r="BL454" s="19" t="s">
        <v>276</v>
      </c>
      <c r="BM454" s="226" t="s">
        <v>507</v>
      </c>
    </row>
    <row r="455" s="2" customFormat="1">
      <c r="A455" s="40"/>
      <c r="B455" s="41"/>
      <c r="C455" s="42"/>
      <c r="D455" s="228" t="s">
        <v>152</v>
      </c>
      <c r="E455" s="42"/>
      <c r="F455" s="229" t="s">
        <v>508</v>
      </c>
      <c r="G455" s="42"/>
      <c r="H455" s="42"/>
      <c r="I455" s="230"/>
      <c r="J455" s="42"/>
      <c r="K455" s="42"/>
      <c r="L455" s="46"/>
      <c r="M455" s="231"/>
      <c r="N455" s="232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152</v>
      </c>
      <c r="AU455" s="19" t="s">
        <v>83</v>
      </c>
    </row>
    <row r="456" s="13" customFormat="1">
      <c r="A456" s="13"/>
      <c r="B456" s="233"/>
      <c r="C456" s="234"/>
      <c r="D456" s="235" t="s">
        <v>154</v>
      </c>
      <c r="E456" s="236" t="s">
        <v>19</v>
      </c>
      <c r="F456" s="237" t="s">
        <v>509</v>
      </c>
      <c r="G456" s="234"/>
      <c r="H456" s="236" t="s">
        <v>19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154</v>
      </c>
      <c r="AU456" s="243" t="s">
        <v>83</v>
      </c>
      <c r="AV456" s="13" t="s">
        <v>81</v>
      </c>
      <c r="AW456" s="13" t="s">
        <v>35</v>
      </c>
      <c r="AX456" s="13" t="s">
        <v>74</v>
      </c>
      <c r="AY456" s="243" t="s">
        <v>143</v>
      </c>
    </row>
    <row r="457" s="14" customFormat="1">
      <c r="A457" s="14"/>
      <c r="B457" s="244"/>
      <c r="C457" s="245"/>
      <c r="D457" s="235" t="s">
        <v>154</v>
      </c>
      <c r="E457" s="246" t="s">
        <v>19</v>
      </c>
      <c r="F457" s="247" t="s">
        <v>335</v>
      </c>
      <c r="G457" s="245"/>
      <c r="H457" s="248">
        <v>13.553000000000001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154</v>
      </c>
      <c r="AU457" s="254" t="s">
        <v>83</v>
      </c>
      <c r="AV457" s="14" t="s">
        <v>83</v>
      </c>
      <c r="AW457" s="14" t="s">
        <v>35</v>
      </c>
      <c r="AX457" s="14" t="s">
        <v>74</v>
      </c>
      <c r="AY457" s="254" t="s">
        <v>143</v>
      </c>
    </row>
    <row r="458" s="14" customFormat="1">
      <c r="A458" s="14"/>
      <c r="B458" s="244"/>
      <c r="C458" s="245"/>
      <c r="D458" s="235" t="s">
        <v>154</v>
      </c>
      <c r="E458" s="246" t="s">
        <v>19</v>
      </c>
      <c r="F458" s="247" t="s">
        <v>510</v>
      </c>
      <c r="G458" s="245"/>
      <c r="H458" s="248">
        <v>5.0250000000000004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154</v>
      </c>
      <c r="AU458" s="254" t="s">
        <v>83</v>
      </c>
      <c r="AV458" s="14" t="s">
        <v>83</v>
      </c>
      <c r="AW458" s="14" t="s">
        <v>35</v>
      </c>
      <c r="AX458" s="14" t="s">
        <v>74</v>
      </c>
      <c r="AY458" s="254" t="s">
        <v>143</v>
      </c>
    </row>
    <row r="459" s="14" customFormat="1">
      <c r="A459" s="14"/>
      <c r="B459" s="244"/>
      <c r="C459" s="245"/>
      <c r="D459" s="235" t="s">
        <v>154</v>
      </c>
      <c r="E459" s="246" t="s">
        <v>19</v>
      </c>
      <c r="F459" s="247" t="s">
        <v>511</v>
      </c>
      <c r="G459" s="245"/>
      <c r="H459" s="248">
        <v>40.942999999999998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154</v>
      </c>
      <c r="AU459" s="254" t="s">
        <v>83</v>
      </c>
      <c r="AV459" s="14" t="s">
        <v>83</v>
      </c>
      <c r="AW459" s="14" t="s">
        <v>35</v>
      </c>
      <c r="AX459" s="14" t="s">
        <v>74</v>
      </c>
      <c r="AY459" s="254" t="s">
        <v>143</v>
      </c>
    </row>
    <row r="460" s="14" customFormat="1">
      <c r="A460" s="14"/>
      <c r="B460" s="244"/>
      <c r="C460" s="245"/>
      <c r="D460" s="235" t="s">
        <v>154</v>
      </c>
      <c r="E460" s="246" t="s">
        <v>19</v>
      </c>
      <c r="F460" s="247" t="s">
        <v>301</v>
      </c>
      <c r="G460" s="245"/>
      <c r="H460" s="248">
        <v>13.396000000000001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154</v>
      </c>
      <c r="AU460" s="254" t="s">
        <v>83</v>
      </c>
      <c r="AV460" s="14" t="s">
        <v>83</v>
      </c>
      <c r="AW460" s="14" t="s">
        <v>35</v>
      </c>
      <c r="AX460" s="14" t="s">
        <v>74</v>
      </c>
      <c r="AY460" s="254" t="s">
        <v>143</v>
      </c>
    </row>
    <row r="461" s="14" customFormat="1">
      <c r="A461" s="14"/>
      <c r="B461" s="244"/>
      <c r="C461" s="245"/>
      <c r="D461" s="235" t="s">
        <v>154</v>
      </c>
      <c r="E461" s="246" t="s">
        <v>19</v>
      </c>
      <c r="F461" s="247" t="s">
        <v>512</v>
      </c>
      <c r="G461" s="245"/>
      <c r="H461" s="248">
        <v>59.485999999999997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154</v>
      </c>
      <c r="AU461" s="254" t="s">
        <v>83</v>
      </c>
      <c r="AV461" s="14" t="s">
        <v>83</v>
      </c>
      <c r="AW461" s="14" t="s">
        <v>35</v>
      </c>
      <c r="AX461" s="14" t="s">
        <v>74</v>
      </c>
      <c r="AY461" s="254" t="s">
        <v>143</v>
      </c>
    </row>
    <row r="462" s="14" customFormat="1">
      <c r="A462" s="14"/>
      <c r="B462" s="244"/>
      <c r="C462" s="245"/>
      <c r="D462" s="235" t="s">
        <v>154</v>
      </c>
      <c r="E462" s="246" t="s">
        <v>19</v>
      </c>
      <c r="F462" s="247" t="s">
        <v>513</v>
      </c>
      <c r="G462" s="245"/>
      <c r="H462" s="248">
        <v>86.828000000000003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154</v>
      </c>
      <c r="AU462" s="254" t="s">
        <v>83</v>
      </c>
      <c r="AV462" s="14" t="s">
        <v>83</v>
      </c>
      <c r="AW462" s="14" t="s">
        <v>35</v>
      </c>
      <c r="AX462" s="14" t="s">
        <v>74</v>
      </c>
      <c r="AY462" s="254" t="s">
        <v>143</v>
      </c>
    </row>
    <row r="463" s="14" customFormat="1">
      <c r="A463" s="14"/>
      <c r="B463" s="244"/>
      <c r="C463" s="245"/>
      <c r="D463" s="235" t="s">
        <v>154</v>
      </c>
      <c r="E463" s="246" t="s">
        <v>19</v>
      </c>
      <c r="F463" s="247" t="s">
        <v>514</v>
      </c>
      <c r="G463" s="245"/>
      <c r="H463" s="248">
        <v>62.548000000000002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154</v>
      </c>
      <c r="AU463" s="254" t="s">
        <v>83</v>
      </c>
      <c r="AV463" s="14" t="s">
        <v>83</v>
      </c>
      <c r="AW463" s="14" t="s">
        <v>35</v>
      </c>
      <c r="AX463" s="14" t="s">
        <v>74</v>
      </c>
      <c r="AY463" s="254" t="s">
        <v>143</v>
      </c>
    </row>
    <row r="464" s="14" customFormat="1">
      <c r="A464" s="14"/>
      <c r="B464" s="244"/>
      <c r="C464" s="245"/>
      <c r="D464" s="235" t="s">
        <v>154</v>
      </c>
      <c r="E464" s="246" t="s">
        <v>19</v>
      </c>
      <c r="F464" s="247" t="s">
        <v>305</v>
      </c>
      <c r="G464" s="245"/>
      <c r="H464" s="248">
        <v>40.950000000000003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154</v>
      </c>
      <c r="AU464" s="254" t="s">
        <v>83</v>
      </c>
      <c r="AV464" s="14" t="s">
        <v>83</v>
      </c>
      <c r="AW464" s="14" t="s">
        <v>35</v>
      </c>
      <c r="AX464" s="14" t="s">
        <v>74</v>
      </c>
      <c r="AY464" s="254" t="s">
        <v>143</v>
      </c>
    </row>
    <row r="465" s="14" customFormat="1">
      <c r="A465" s="14"/>
      <c r="B465" s="244"/>
      <c r="C465" s="245"/>
      <c r="D465" s="235" t="s">
        <v>154</v>
      </c>
      <c r="E465" s="246" t="s">
        <v>19</v>
      </c>
      <c r="F465" s="247" t="s">
        <v>306</v>
      </c>
      <c r="G465" s="245"/>
      <c r="H465" s="248">
        <v>180.215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154</v>
      </c>
      <c r="AU465" s="254" t="s">
        <v>83</v>
      </c>
      <c r="AV465" s="14" t="s">
        <v>83</v>
      </c>
      <c r="AW465" s="14" t="s">
        <v>35</v>
      </c>
      <c r="AX465" s="14" t="s">
        <v>74</v>
      </c>
      <c r="AY465" s="254" t="s">
        <v>143</v>
      </c>
    </row>
    <row r="466" s="14" customFormat="1">
      <c r="A466" s="14"/>
      <c r="B466" s="244"/>
      <c r="C466" s="245"/>
      <c r="D466" s="235" t="s">
        <v>154</v>
      </c>
      <c r="E466" s="246" t="s">
        <v>19</v>
      </c>
      <c r="F466" s="247" t="s">
        <v>515</v>
      </c>
      <c r="G466" s="245"/>
      <c r="H466" s="248">
        <v>26.652000000000001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154</v>
      </c>
      <c r="AU466" s="254" t="s">
        <v>83</v>
      </c>
      <c r="AV466" s="14" t="s">
        <v>83</v>
      </c>
      <c r="AW466" s="14" t="s">
        <v>35</v>
      </c>
      <c r="AX466" s="14" t="s">
        <v>74</v>
      </c>
      <c r="AY466" s="254" t="s">
        <v>143</v>
      </c>
    </row>
    <row r="467" s="15" customFormat="1">
      <c r="A467" s="15"/>
      <c r="B467" s="255"/>
      <c r="C467" s="256"/>
      <c r="D467" s="235" t="s">
        <v>154</v>
      </c>
      <c r="E467" s="257" t="s">
        <v>19</v>
      </c>
      <c r="F467" s="258" t="s">
        <v>157</v>
      </c>
      <c r="G467" s="256"/>
      <c r="H467" s="259">
        <v>529.596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154</v>
      </c>
      <c r="AU467" s="265" t="s">
        <v>83</v>
      </c>
      <c r="AV467" s="15" t="s">
        <v>150</v>
      </c>
      <c r="AW467" s="15" t="s">
        <v>35</v>
      </c>
      <c r="AX467" s="15" t="s">
        <v>81</v>
      </c>
      <c r="AY467" s="265" t="s">
        <v>143</v>
      </c>
    </row>
    <row r="468" s="12" customFormat="1" ht="22.8" customHeight="1">
      <c r="A468" s="12"/>
      <c r="B468" s="199"/>
      <c r="C468" s="200"/>
      <c r="D468" s="201" t="s">
        <v>73</v>
      </c>
      <c r="E468" s="213" t="s">
        <v>516</v>
      </c>
      <c r="F468" s="213" t="s">
        <v>517</v>
      </c>
      <c r="G468" s="200"/>
      <c r="H468" s="200"/>
      <c r="I468" s="203"/>
      <c r="J468" s="214">
        <f>BK468</f>
        <v>0</v>
      </c>
      <c r="K468" s="200"/>
      <c r="L468" s="205"/>
      <c r="M468" s="206"/>
      <c r="N468" s="207"/>
      <c r="O468" s="207"/>
      <c r="P468" s="208">
        <f>SUM(P469:P489)</f>
        <v>0</v>
      </c>
      <c r="Q468" s="207"/>
      <c r="R468" s="208">
        <f>SUM(R469:R489)</f>
        <v>0</v>
      </c>
      <c r="S468" s="207"/>
      <c r="T468" s="209">
        <f>SUM(T469:T489)</f>
        <v>40.530000000000001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0" t="s">
        <v>81</v>
      </c>
      <c r="AT468" s="211" t="s">
        <v>73</v>
      </c>
      <c r="AU468" s="211" t="s">
        <v>81</v>
      </c>
      <c r="AY468" s="210" t="s">
        <v>143</v>
      </c>
      <c r="BK468" s="212">
        <f>SUM(BK469:BK489)</f>
        <v>0</v>
      </c>
    </row>
    <row r="469" s="2" customFormat="1" ht="49.05" customHeight="1">
      <c r="A469" s="40"/>
      <c r="B469" s="41"/>
      <c r="C469" s="215" t="s">
        <v>518</v>
      </c>
      <c r="D469" s="215" t="s">
        <v>145</v>
      </c>
      <c r="E469" s="216" t="s">
        <v>519</v>
      </c>
      <c r="F469" s="217" t="s">
        <v>520</v>
      </c>
      <c r="G469" s="218" t="s">
        <v>148</v>
      </c>
      <c r="H469" s="219">
        <v>27.02</v>
      </c>
      <c r="I469" s="220"/>
      <c r="J469" s="221">
        <f>ROUND(I469*H469,2)</f>
        <v>0</v>
      </c>
      <c r="K469" s="217" t="s">
        <v>149</v>
      </c>
      <c r="L469" s="46"/>
      <c r="M469" s="222" t="s">
        <v>19</v>
      </c>
      <c r="N469" s="223" t="s">
        <v>45</v>
      </c>
      <c r="O469" s="86"/>
      <c r="P469" s="224">
        <f>O469*H469</f>
        <v>0</v>
      </c>
      <c r="Q469" s="224">
        <v>0</v>
      </c>
      <c r="R469" s="224">
        <f>Q469*H469</f>
        <v>0</v>
      </c>
      <c r="S469" s="224">
        <v>1.5</v>
      </c>
      <c r="T469" s="225">
        <f>S469*H469</f>
        <v>40.530000000000001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6" t="s">
        <v>150</v>
      </c>
      <c r="AT469" s="226" t="s">
        <v>145</v>
      </c>
      <c r="AU469" s="226" t="s">
        <v>83</v>
      </c>
      <c r="AY469" s="19" t="s">
        <v>143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9" t="s">
        <v>81</v>
      </c>
      <c r="BK469" s="227">
        <f>ROUND(I469*H469,2)</f>
        <v>0</v>
      </c>
      <c r="BL469" s="19" t="s">
        <v>150</v>
      </c>
      <c r="BM469" s="226" t="s">
        <v>521</v>
      </c>
    </row>
    <row r="470" s="2" customFormat="1">
      <c r="A470" s="40"/>
      <c r="B470" s="41"/>
      <c r="C470" s="42"/>
      <c r="D470" s="228" t="s">
        <v>152</v>
      </c>
      <c r="E470" s="42"/>
      <c r="F470" s="229" t="s">
        <v>522</v>
      </c>
      <c r="G470" s="42"/>
      <c r="H470" s="42"/>
      <c r="I470" s="230"/>
      <c r="J470" s="42"/>
      <c r="K470" s="42"/>
      <c r="L470" s="46"/>
      <c r="M470" s="231"/>
      <c r="N470" s="232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152</v>
      </c>
      <c r="AU470" s="19" t="s">
        <v>83</v>
      </c>
    </row>
    <row r="471" s="13" customFormat="1">
      <c r="A471" s="13"/>
      <c r="B471" s="233"/>
      <c r="C471" s="234"/>
      <c r="D471" s="235" t="s">
        <v>154</v>
      </c>
      <c r="E471" s="236" t="s">
        <v>19</v>
      </c>
      <c r="F471" s="237" t="s">
        <v>523</v>
      </c>
      <c r="G471" s="234"/>
      <c r="H471" s="236" t="s">
        <v>19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154</v>
      </c>
      <c r="AU471" s="243" t="s">
        <v>83</v>
      </c>
      <c r="AV471" s="13" t="s">
        <v>81</v>
      </c>
      <c r="AW471" s="13" t="s">
        <v>35</v>
      </c>
      <c r="AX471" s="13" t="s">
        <v>74</v>
      </c>
      <c r="AY471" s="243" t="s">
        <v>143</v>
      </c>
    </row>
    <row r="472" s="14" customFormat="1">
      <c r="A472" s="14"/>
      <c r="B472" s="244"/>
      <c r="C472" s="245"/>
      <c r="D472" s="235" t="s">
        <v>154</v>
      </c>
      <c r="E472" s="246" t="s">
        <v>19</v>
      </c>
      <c r="F472" s="247" t="s">
        <v>524</v>
      </c>
      <c r="G472" s="245"/>
      <c r="H472" s="248">
        <v>27.02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154</v>
      </c>
      <c r="AU472" s="254" t="s">
        <v>83</v>
      </c>
      <c r="AV472" s="14" t="s">
        <v>83</v>
      </c>
      <c r="AW472" s="14" t="s">
        <v>35</v>
      </c>
      <c r="AX472" s="14" t="s">
        <v>74</v>
      </c>
      <c r="AY472" s="254" t="s">
        <v>143</v>
      </c>
    </row>
    <row r="473" s="15" customFormat="1">
      <c r="A473" s="15"/>
      <c r="B473" s="255"/>
      <c r="C473" s="256"/>
      <c r="D473" s="235" t="s">
        <v>154</v>
      </c>
      <c r="E473" s="257" t="s">
        <v>19</v>
      </c>
      <c r="F473" s="258" t="s">
        <v>157</v>
      </c>
      <c r="G473" s="256"/>
      <c r="H473" s="259">
        <v>27.02</v>
      </c>
      <c r="I473" s="260"/>
      <c r="J473" s="256"/>
      <c r="K473" s="256"/>
      <c r="L473" s="261"/>
      <c r="M473" s="262"/>
      <c r="N473" s="263"/>
      <c r="O473" s="263"/>
      <c r="P473" s="263"/>
      <c r="Q473" s="263"/>
      <c r="R473" s="263"/>
      <c r="S473" s="263"/>
      <c r="T473" s="264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5" t="s">
        <v>154</v>
      </c>
      <c r="AU473" s="265" t="s">
        <v>83</v>
      </c>
      <c r="AV473" s="15" t="s">
        <v>150</v>
      </c>
      <c r="AW473" s="15" t="s">
        <v>35</v>
      </c>
      <c r="AX473" s="15" t="s">
        <v>81</v>
      </c>
      <c r="AY473" s="265" t="s">
        <v>143</v>
      </c>
    </row>
    <row r="474" s="2" customFormat="1" ht="37.8" customHeight="1">
      <c r="A474" s="40"/>
      <c r="B474" s="41"/>
      <c r="C474" s="215" t="s">
        <v>525</v>
      </c>
      <c r="D474" s="215" t="s">
        <v>145</v>
      </c>
      <c r="E474" s="216" t="s">
        <v>526</v>
      </c>
      <c r="F474" s="217" t="s">
        <v>527</v>
      </c>
      <c r="G474" s="218" t="s">
        <v>186</v>
      </c>
      <c r="H474" s="219">
        <v>478.86500000000001</v>
      </c>
      <c r="I474" s="220"/>
      <c r="J474" s="221">
        <f>ROUND(I474*H474,2)</f>
        <v>0</v>
      </c>
      <c r="K474" s="217" t="s">
        <v>149</v>
      </c>
      <c r="L474" s="46"/>
      <c r="M474" s="222" t="s">
        <v>19</v>
      </c>
      <c r="N474" s="223" t="s">
        <v>45</v>
      </c>
      <c r="O474" s="86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6" t="s">
        <v>150</v>
      </c>
      <c r="AT474" s="226" t="s">
        <v>145</v>
      </c>
      <c r="AU474" s="226" t="s">
        <v>83</v>
      </c>
      <c r="AY474" s="19" t="s">
        <v>143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9" t="s">
        <v>81</v>
      </c>
      <c r="BK474" s="227">
        <f>ROUND(I474*H474,2)</f>
        <v>0</v>
      </c>
      <c r="BL474" s="19" t="s">
        <v>150</v>
      </c>
      <c r="BM474" s="226" t="s">
        <v>528</v>
      </c>
    </row>
    <row r="475" s="2" customFormat="1">
      <c r="A475" s="40"/>
      <c r="B475" s="41"/>
      <c r="C475" s="42"/>
      <c r="D475" s="228" t="s">
        <v>152</v>
      </c>
      <c r="E475" s="42"/>
      <c r="F475" s="229" t="s">
        <v>529</v>
      </c>
      <c r="G475" s="42"/>
      <c r="H475" s="42"/>
      <c r="I475" s="230"/>
      <c r="J475" s="42"/>
      <c r="K475" s="42"/>
      <c r="L475" s="46"/>
      <c r="M475" s="231"/>
      <c r="N475" s="232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152</v>
      </c>
      <c r="AU475" s="19" t="s">
        <v>83</v>
      </c>
    </row>
    <row r="476" s="2" customFormat="1" ht="24.15" customHeight="1">
      <c r="A476" s="40"/>
      <c r="B476" s="41"/>
      <c r="C476" s="215" t="s">
        <v>530</v>
      </c>
      <c r="D476" s="215" t="s">
        <v>145</v>
      </c>
      <c r="E476" s="216" t="s">
        <v>531</v>
      </c>
      <c r="F476" s="217" t="s">
        <v>532</v>
      </c>
      <c r="G476" s="218" t="s">
        <v>341</v>
      </c>
      <c r="H476" s="219">
        <v>40</v>
      </c>
      <c r="I476" s="220"/>
      <c r="J476" s="221">
        <f>ROUND(I476*H476,2)</f>
        <v>0</v>
      </c>
      <c r="K476" s="217" t="s">
        <v>149</v>
      </c>
      <c r="L476" s="46"/>
      <c r="M476" s="222" t="s">
        <v>19</v>
      </c>
      <c r="N476" s="223" t="s">
        <v>45</v>
      </c>
      <c r="O476" s="86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6" t="s">
        <v>150</v>
      </c>
      <c r="AT476" s="226" t="s">
        <v>145</v>
      </c>
      <c r="AU476" s="226" t="s">
        <v>83</v>
      </c>
      <c r="AY476" s="19" t="s">
        <v>143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9" t="s">
        <v>81</v>
      </c>
      <c r="BK476" s="227">
        <f>ROUND(I476*H476,2)</f>
        <v>0</v>
      </c>
      <c r="BL476" s="19" t="s">
        <v>150</v>
      </c>
      <c r="BM476" s="226" t="s">
        <v>533</v>
      </c>
    </row>
    <row r="477" s="2" customFormat="1">
      <c r="A477" s="40"/>
      <c r="B477" s="41"/>
      <c r="C477" s="42"/>
      <c r="D477" s="228" t="s">
        <v>152</v>
      </c>
      <c r="E477" s="42"/>
      <c r="F477" s="229" t="s">
        <v>534</v>
      </c>
      <c r="G477" s="42"/>
      <c r="H477" s="42"/>
      <c r="I477" s="230"/>
      <c r="J477" s="42"/>
      <c r="K477" s="42"/>
      <c r="L477" s="46"/>
      <c r="M477" s="231"/>
      <c r="N477" s="232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152</v>
      </c>
      <c r="AU477" s="19" t="s">
        <v>83</v>
      </c>
    </row>
    <row r="478" s="14" customFormat="1">
      <c r="A478" s="14"/>
      <c r="B478" s="244"/>
      <c r="C478" s="245"/>
      <c r="D478" s="235" t="s">
        <v>154</v>
      </c>
      <c r="E478" s="246" t="s">
        <v>19</v>
      </c>
      <c r="F478" s="247" t="s">
        <v>535</v>
      </c>
      <c r="G478" s="245"/>
      <c r="H478" s="248">
        <v>40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154</v>
      </c>
      <c r="AU478" s="254" t="s">
        <v>83</v>
      </c>
      <c r="AV478" s="14" t="s">
        <v>83</v>
      </c>
      <c r="AW478" s="14" t="s">
        <v>35</v>
      </c>
      <c r="AX478" s="14" t="s">
        <v>74</v>
      </c>
      <c r="AY478" s="254" t="s">
        <v>143</v>
      </c>
    </row>
    <row r="479" s="15" customFormat="1">
      <c r="A479" s="15"/>
      <c r="B479" s="255"/>
      <c r="C479" s="256"/>
      <c r="D479" s="235" t="s">
        <v>154</v>
      </c>
      <c r="E479" s="257" t="s">
        <v>19</v>
      </c>
      <c r="F479" s="258" t="s">
        <v>157</v>
      </c>
      <c r="G479" s="256"/>
      <c r="H479" s="259">
        <v>40</v>
      </c>
      <c r="I479" s="260"/>
      <c r="J479" s="256"/>
      <c r="K479" s="256"/>
      <c r="L479" s="261"/>
      <c r="M479" s="262"/>
      <c r="N479" s="263"/>
      <c r="O479" s="263"/>
      <c r="P479" s="263"/>
      <c r="Q479" s="263"/>
      <c r="R479" s="263"/>
      <c r="S479" s="263"/>
      <c r="T479" s="26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5" t="s">
        <v>154</v>
      </c>
      <c r="AU479" s="265" t="s">
        <v>83</v>
      </c>
      <c r="AV479" s="15" t="s">
        <v>150</v>
      </c>
      <c r="AW479" s="15" t="s">
        <v>35</v>
      </c>
      <c r="AX479" s="15" t="s">
        <v>81</v>
      </c>
      <c r="AY479" s="265" t="s">
        <v>143</v>
      </c>
    </row>
    <row r="480" s="2" customFormat="1" ht="37.8" customHeight="1">
      <c r="A480" s="40"/>
      <c r="B480" s="41"/>
      <c r="C480" s="215" t="s">
        <v>536</v>
      </c>
      <c r="D480" s="215" t="s">
        <v>145</v>
      </c>
      <c r="E480" s="216" t="s">
        <v>537</v>
      </c>
      <c r="F480" s="217" t="s">
        <v>538</v>
      </c>
      <c r="G480" s="218" t="s">
        <v>341</v>
      </c>
      <c r="H480" s="219">
        <v>3600</v>
      </c>
      <c r="I480" s="220"/>
      <c r="J480" s="221">
        <f>ROUND(I480*H480,2)</f>
        <v>0</v>
      </c>
      <c r="K480" s="217" t="s">
        <v>149</v>
      </c>
      <c r="L480" s="46"/>
      <c r="M480" s="222" t="s">
        <v>19</v>
      </c>
      <c r="N480" s="223" t="s">
        <v>45</v>
      </c>
      <c r="O480" s="86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6" t="s">
        <v>150</v>
      </c>
      <c r="AT480" s="226" t="s">
        <v>145</v>
      </c>
      <c r="AU480" s="226" t="s">
        <v>83</v>
      </c>
      <c r="AY480" s="19" t="s">
        <v>143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9" t="s">
        <v>81</v>
      </c>
      <c r="BK480" s="227">
        <f>ROUND(I480*H480,2)</f>
        <v>0</v>
      </c>
      <c r="BL480" s="19" t="s">
        <v>150</v>
      </c>
      <c r="BM480" s="226" t="s">
        <v>539</v>
      </c>
    </row>
    <row r="481" s="2" customFormat="1">
      <c r="A481" s="40"/>
      <c r="B481" s="41"/>
      <c r="C481" s="42"/>
      <c r="D481" s="228" t="s">
        <v>152</v>
      </c>
      <c r="E481" s="42"/>
      <c r="F481" s="229" t="s">
        <v>540</v>
      </c>
      <c r="G481" s="42"/>
      <c r="H481" s="42"/>
      <c r="I481" s="230"/>
      <c r="J481" s="42"/>
      <c r="K481" s="42"/>
      <c r="L481" s="46"/>
      <c r="M481" s="231"/>
      <c r="N481" s="232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152</v>
      </c>
      <c r="AU481" s="19" t="s">
        <v>83</v>
      </c>
    </row>
    <row r="482" s="14" customFormat="1">
      <c r="A482" s="14"/>
      <c r="B482" s="244"/>
      <c r="C482" s="245"/>
      <c r="D482" s="235" t="s">
        <v>154</v>
      </c>
      <c r="E482" s="245"/>
      <c r="F482" s="247" t="s">
        <v>541</v>
      </c>
      <c r="G482" s="245"/>
      <c r="H482" s="248">
        <v>3600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154</v>
      </c>
      <c r="AU482" s="254" t="s">
        <v>83</v>
      </c>
      <c r="AV482" s="14" t="s">
        <v>83</v>
      </c>
      <c r="AW482" s="14" t="s">
        <v>4</v>
      </c>
      <c r="AX482" s="14" t="s">
        <v>81</v>
      </c>
      <c r="AY482" s="254" t="s">
        <v>143</v>
      </c>
    </row>
    <row r="483" s="2" customFormat="1" ht="33" customHeight="1">
      <c r="A483" s="40"/>
      <c r="B483" s="41"/>
      <c r="C483" s="215" t="s">
        <v>542</v>
      </c>
      <c r="D483" s="215" t="s">
        <v>145</v>
      </c>
      <c r="E483" s="216" t="s">
        <v>543</v>
      </c>
      <c r="F483" s="217" t="s">
        <v>544</v>
      </c>
      <c r="G483" s="218" t="s">
        <v>186</v>
      </c>
      <c r="H483" s="219">
        <v>478.86500000000001</v>
      </c>
      <c r="I483" s="220"/>
      <c r="J483" s="221">
        <f>ROUND(I483*H483,2)</f>
        <v>0</v>
      </c>
      <c r="K483" s="217" t="s">
        <v>149</v>
      </c>
      <c r="L483" s="46"/>
      <c r="M483" s="222" t="s">
        <v>19</v>
      </c>
      <c r="N483" s="223" t="s">
        <v>45</v>
      </c>
      <c r="O483" s="86"/>
      <c r="P483" s="224">
        <f>O483*H483</f>
        <v>0</v>
      </c>
      <c r="Q483" s="224">
        <v>0</v>
      </c>
      <c r="R483" s="224">
        <f>Q483*H483</f>
        <v>0</v>
      </c>
      <c r="S483" s="224">
        <v>0</v>
      </c>
      <c r="T483" s="225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6" t="s">
        <v>150</v>
      </c>
      <c r="AT483" s="226" t="s">
        <v>145</v>
      </c>
      <c r="AU483" s="226" t="s">
        <v>83</v>
      </c>
      <c r="AY483" s="19" t="s">
        <v>143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81</v>
      </c>
      <c r="BK483" s="227">
        <f>ROUND(I483*H483,2)</f>
        <v>0</v>
      </c>
      <c r="BL483" s="19" t="s">
        <v>150</v>
      </c>
      <c r="BM483" s="226" t="s">
        <v>545</v>
      </c>
    </row>
    <row r="484" s="2" customFormat="1">
      <c r="A484" s="40"/>
      <c r="B484" s="41"/>
      <c r="C484" s="42"/>
      <c r="D484" s="228" t="s">
        <v>152</v>
      </c>
      <c r="E484" s="42"/>
      <c r="F484" s="229" t="s">
        <v>546</v>
      </c>
      <c r="G484" s="42"/>
      <c r="H484" s="42"/>
      <c r="I484" s="230"/>
      <c r="J484" s="42"/>
      <c r="K484" s="42"/>
      <c r="L484" s="46"/>
      <c r="M484" s="231"/>
      <c r="N484" s="232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152</v>
      </c>
      <c r="AU484" s="19" t="s">
        <v>83</v>
      </c>
    </row>
    <row r="485" s="2" customFormat="1" ht="44.25" customHeight="1">
      <c r="A485" s="40"/>
      <c r="B485" s="41"/>
      <c r="C485" s="215" t="s">
        <v>547</v>
      </c>
      <c r="D485" s="215" t="s">
        <v>145</v>
      </c>
      <c r="E485" s="216" t="s">
        <v>548</v>
      </c>
      <c r="F485" s="217" t="s">
        <v>549</v>
      </c>
      <c r="G485" s="218" t="s">
        <v>186</v>
      </c>
      <c r="H485" s="219">
        <v>4309.7849999999999</v>
      </c>
      <c r="I485" s="220"/>
      <c r="J485" s="221">
        <f>ROUND(I485*H485,2)</f>
        <v>0</v>
      </c>
      <c r="K485" s="217" t="s">
        <v>149</v>
      </c>
      <c r="L485" s="46"/>
      <c r="M485" s="222" t="s">
        <v>19</v>
      </c>
      <c r="N485" s="223" t="s">
        <v>45</v>
      </c>
      <c r="O485" s="86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26" t="s">
        <v>150</v>
      </c>
      <c r="AT485" s="226" t="s">
        <v>145</v>
      </c>
      <c r="AU485" s="226" t="s">
        <v>83</v>
      </c>
      <c r="AY485" s="19" t="s">
        <v>143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9" t="s">
        <v>81</v>
      </c>
      <c r="BK485" s="227">
        <f>ROUND(I485*H485,2)</f>
        <v>0</v>
      </c>
      <c r="BL485" s="19" t="s">
        <v>150</v>
      </c>
      <c r="BM485" s="226" t="s">
        <v>550</v>
      </c>
    </row>
    <row r="486" s="2" customFormat="1">
      <c r="A486" s="40"/>
      <c r="B486" s="41"/>
      <c r="C486" s="42"/>
      <c r="D486" s="228" t="s">
        <v>152</v>
      </c>
      <c r="E486" s="42"/>
      <c r="F486" s="229" t="s">
        <v>551</v>
      </c>
      <c r="G486" s="42"/>
      <c r="H486" s="42"/>
      <c r="I486" s="230"/>
      <c r="J486" s="42"/>
      <c r="K486" s="42"/>
      <c r="L486" s="46"/>
      <c r="M486" s="231"/>
      <c r="N486" s="232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152</v>
      </c>
      <c r="AU486" s="19" t="s">
        <v>83</v>
      </c>
    </row>
    <row r="487" s="14" customFormat="1">
      <c r="A487" s="14"/>
      <c r="B487" s="244"/>
      <c r="C487" s="245"/>
      <c r="D487" s="235" t="s">
        <v>154</v>
      </c>
      <c r="E487" s="245"/>
      <c r="F487" s="247" t="s">
        <v>552</v>
      </c>
      <c r="G487" s="245"/>
      <c r="H487" s="248">
        <v>4309.7849999999999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154</v>
      </c>
      <c r="AU487" s="254" t="s">
        <v>83</v>
      </c>
      <c r="AV487" s="14" t="s">
        <v>83</v>
      </c>
      <c r="AW487" s="14" t="s">
        <v>4</v>
      </c>
      <c r="AX487" s="14" t="s">
        <v>81</v>
      </c>
      <c r="AY487" s="254" t="s">
        <v>143</v>
      </c>
    </row>
    <row r="488" s="2" customFormat="1" ht="49.05" customHeight="1">
      <c r="A488" s="40"/>
      <c r="B488" s="41"/>
      <c r="C488" s="215" t="s">
        <v>553</v>
      </c>
      <c r="D488" s="215" t="s">
        <v>145</v>
      </c>
      <c r="E488" s="216" t="s">
        <v>554</v>
      </c>
      <c r="F488" s="217" t="s">
        <v>555</v>
      </c>
      <c r="G488" s="218" t="s">
        <v>186</v>
      </c>
      <c r="H488" s="219">
        <v>343.495</v>
      </c>
      <c r="I488" s="220"/>
      <c r="J488" s="221">
        <f>ROUND(I488*H488,2)</f>
        <v>0</v>
      </c>
      <c r="K488" s="217" t="s">
        <v>149</v>
      </c>
      <c r="L488" s="46"/>
      <c r="M488" s="222" t="s">
        <v>19</v>
      </c>
      <c r="N488" s="223" t="s">
        <v>45</v>
      </c>
      <c r="O488" s="86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6" t="s">
        <v>150</v>
      </c>
      <c r="AT488" s="226" t="s">
        <v>145</v>
      </c>
      <c r="AU488" s="226" t="s">
        <v>83</v>
      </c>
      <c r="AY488" s="19" t="s">
        <v>143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9" t="s">
        <v>81</v>
      </c>
      <c r="BK488" s="227">
        <f>ROUND(I488*H488,2)</f>
        <v>0</v>
      </c>
      <c r="BL488" s="19" t="s">
        <v>150</v>
      </c>
      <c r="BM488" s="226" t="s">
        <v>556</v>
      </c>
    </row>
    <row r="489" s="2" customFormat="1">
      <c r="A489" s="40"/>
      <c r="B489" s="41"/>
      <c r="C489" s="42"/>
      <c r="D489" s="228" t="s">
        <v>152</v>
      </c>
      <c r="E489" s="42"/>
      <c r="F489" s="229" t="s">
        <v>557</v>
      </c>
      <c r="G489" s="42"/>
      <c r="H489" s="42"/>
      <c r="I489" s="230"/>
      <c r="J489" s="42"/>
      <c r="K489" s="42"/>
      <c r="L489" s="46"/>
      <c r="M489" s="231"/>
      <c r="N489" s="232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152</v>
      </c>
      <c r="AU489" s="19" t="s">
        <v>83</v>
      </c>
    </row>
    <row r="490" s="12" customFormat="1" ht="22.8" customHeight="1">
      <c r="A490" s="12"/>
      <c r="B490" s="199"/>
      <c r="C490" s="200"/>
      <c r="D490" s="201" t="s">
        <v>73</v>
      </c>
      <c r="E490" s="213" t="s">
        <v>558</v>
      </c>
      <c r="F490" s="213" t="s">
        <v>559</v>
      </c>
      <c r="G490" s="200"/>
      <c r="H490" s="200"/>
      <c r="I490" s="203"/>
      <c r="J490" s="214">
        <f>BK490</f>
        <v>0</v>
      </c>
      <c r="K490" s="200"/>
      <c r="L490" s="205"/>
      <c r="M490" s="206"/>
      <c r="N490" s="207"/>
      <c r="O490" s="207"/>
      <c r="P490" s="208">
        <f>SUM(P491:P492)</f>
        <v>0</v>
      </c>
      <c r="Q490" s="207"/>
      <c r="R490" s="208">
        <f>SUM(R491:R492)</f>
        <v>0</v>
      </c>
      <c r="S490" s="207"/>
      <c r="T490" s="209">
        <f>SUM(T491:T492)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0" t="s">
        <v>81</v>
      </c>
      <c r="AT490" s="211" t="s">
        <v>73</v>
      </c>
      <c r="AU490" s="211" t="s">
        <v>81</v>
      </c>
      <c r="AY490" s="210" t="s">
        <v>143</v>
      </c>
      <c r="BK490" s="212">
        <f>SUM(BK491:BK492)</f>
        <v>0</v>
      </c>
    </row>
    <row r="491" s="2" customFormat="1" ht="66.75" customHeight="1">
      <c r="A491" s="40"/>
      <c r="B491" s="41"/>
      <c r="C491" s="215" t="s">
        <v>560</v>
      </c>
      <c r="D491" s="215" t="s">
        <v>145</v>
      </c>
      <c r="E491" s="216" t="s">
        <v>561</v>
      </c>
      <c r="F491" s="217" t="s">
        <v>562</v>
      </c>
      <c r="G491" s="218" t="s">
        <v>186</v>
      </c>
      <c r="H491" s="219">
        <v>110.432</v>
      </c>
      <c r="I491" s="220"/>
      <c r="J491" s="221">
        <f>ROUND(I491*H491,2)</f>
        <v>0</v>
      </c>
      <c r="K491" s="217" t="s">
        <v>149</v>
      </c>
      <c r="L491" s="46"/>
      <c r="M491" s="222" t="s">
        <v>19</v>
      </c>
      <c r="N491" s="223" t="s">
        <v>45</v>
      </c>
      <c r="O491" s="86"/>
      <c r="P491" s="224">
        <f>O491*H491</f>
        <v>0</v>
      </c>
      <c r="Q491" s="224">
        <v>0</v>
      </c>
      <c r="R491" s="224">
        <f>Q491*H491</f>
        <v>0</v>
      </c>
      <c r="S491" s="224">
        <v>0</v>
      </c>
      <c r="T491" s="225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6" t="s">
        <v>150</v>
      </c>
      <c r="AT491" s="226" t="s">
        <v>145</v>
      </c>
      <c r="AU491" s="226" t="s">
        <v>83</v>
      </c>
      <c r="AY491" s="19" t="s">
        <v>143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9" t="s">
        <v>81</v>
      </c>
      <c r="BK491" s="227">
        <f>ROUND(I491*H491,2)</f>
        <v>0</v>
      </c>
      <c r="BL491" s="19" t="s">
        <v>150</v>
      </c>
      <c r="BM491" s="226" t="s">
        <v>563</v>
      </c>
    </row>
    <row r="492" s="2" customFormat="1">
      <c r="A492" s="40"/>
      <c r="B492" s="41"/>
      <c r="C492" s="42"/>
      <c r="D492" s="228" t="s">
        <v>152</v>
      </c>
      <c r="E492" s="42"/>
      <c r="F492" s="229" t="s">
        <v>564</v>
      </c>
      <c r="G492" s="42"/>
      <c r="H492" s="42"/>
      <c r="I492" s="230"/>
      <c r="J492" s="42"/>
      <c r="K492" s="42"/>
      <c r="L492" s="46"/>
      <c r="M492" s="231"/>
      <c r="N492" s="232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152</v>
      </c>
      <c r="AU492" s="19" t="s">
        <v>83</v>
      </c>
    </row>
    <row r="493" s="12" customFormat="1" ht="25.92" customHeight="1">
      <c r="A493" s="12"/>
      <c r="B493" s="199"/>
      <c r="C493" s="200"/>
      <c r="D493" s="201" t="s">
        <v>73</v>
      </c>
      <c r="E493" s="202" t="s">
        <v>565</v>
      </c>
      <c r="F493" s="202" t="s">
        <v>566</v>
      </c>
      <c r="G493" s="200"/>
      <c r="H493" s="200"/>
      <c r="I493" s="203"/>
      <c r="J493" s="204">
        <f>BK493</f>
        <v>0</v>
      </c>
      <c r="K493" s="200"/>
      <c r="L493" s="205"/>
      <c r="M493" s="206"/>
      <c r="N493" s="207"/>
      <c r="O493" s="207"/>
      <c r="P493" s="208">
        <f>P494+P518+P539+P812+P819+P969+P999+P1022+P1037+P1176</f>
        <v>0</v>
      </c>
      <c r="Q493" s="207"/>
      <c r="R493" s="208">
        <f>R494+R518+R539+R812+R819+R969+R999+R1022+R1037+R1176</f>
        <v>108.11257124999999</v>
      </c>
      <c r="S493" s="207"/>
      <c r="T493" s="209">
        <f>T494+T518+T539+T812+T819+T969+T999+T1022+T1037+T1176</f>
        <v>123.88217308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0" t="s">
        <v>83</v>
      </c>
      <c r="AT493" s="211" t="s">
        <v>73</v>
      </c>
      <c r="AU493" s="211" t="s">
        <v>74</v>
      </c>
      <c r="AY493" s="210" t="s">
        <v>143</v>
      </c>
      <c r="BK493" s="212">
        <f>BK494+BK518+BK539+BK812+BK819+BK969+BK999+BK1022+BK1037+BK1176</f>
        <v>0</v>
      </c>
    </row>
    <row r="494" s="12" customFormat="1" ht="22.8" customHeight="1">
      <c r="A494" s="12"/>
      <c r="B494" s="199"/>
      <c r="C494" s="200"/>
      <c r="D494" s="201" t="s">
        <v>73</v>
      </c>
      <c r="E494" s="213" t="s">
        <v>567</v>
      </c>
      <c r="F494" s="213" t="s">
        <v>568</v>
      </c>
      <c r="G494" s="200"/>
      <c r="H494" s="200"/>
      <c r="I494" s="203"/>
      <c r="J494" s="214">
        <f>BK494</f>
        <v>0</v>
      </c>
      <c r="K494" s="200"/>
      <c r="L494" s="205"/>
      <c r="M494" s="206"/>
      <c r="N494" s="207"/>
      <c r="O494" s="207"/>
      <c r="P494" s="208">
        <f>SUM(P495:P517)</f>
        <v>0</v>
      </c>
      <c r="Q494" s="207"/>
      <c r="R494" s="208">
        <f>SUM(R495:R517)</f>
        <v>4.2345629599999999</v>
      </c>
      <c r="S494" s="207"/>
      <c r="T494" s="209">
        <f>SUM(T495:T517)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0" t="s">
        <v>83</v>
      </c>
      <c r="AT494" s="211" t="s">
        <v>73</v>
      </c>
      <c r="AU494" s="211" t="s">
        <v>81</v>
      </c>
      <c r="AY494" s="210" t="s">
        <v>143</v>
      </c>
      <c r="BK494" s="212">
        <f>SUM(BK495:BK517)</f>
        <v>0</v>
      </c>
    </row>
    <row r="495" s="2" customFormat="1" ht="37.8" customHeight="1">
      <c r="A495" s="40"/>
      <c r="B495" s="41"/>
      <c r="C495" s="215" t="s">
        <v>569</v>
      </c>
      <c r="D495" s="215" t="s">
        <v>145</v>
      </c>
      <c r="E495" s="216" t="s">
        <v>570</v>
      </c>
      <c r="F495" s="217" t="s">
        <v>571</v>
      </c>
      <c r="G495" s="218" t="s">
        <v>160</v>
      </c>
      <c r="H495" s="219">
        <v>1080.8</v>
      </c>
      <c r="I495" s="220"/>
      <c r="J495" s="221">
        <f>ROUND(I495*H495,2)</f>
        <v>0</v>
      </c>
      <c r="K495" s="217" t="s">
        <v>149</v>
      </c>
      <c r="L495" s="46"/>
      <c r="M495" s="222" t="s">
        <v>19</v>
      </c>
      <c r="N495" s="223" t="s">
        <v>45</v>
      </c>
      <c r="O495" s="86"/>
      <c r="P495" s="224">
        <f>O495*H495</f>
        <v>0</v>
      </c>
      <c r="Q495" s="224">
        <v>0</v>
      </c>
      <c r="R495" s="224">
        <f>Q495*H495</f>
        <v>0</v>
      </c>
      <c r="S495" s="224">
        <v>0</v>
      </c>
      <c r="T495" s="225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6" t="s">
        <v>276</v>
      </c>
      <c r="AT495" s="226" t="s">
        <v>145</v>
      </c>
      <c r="AU495" s="226" t="s">
        <v>83</v>
      </c>
      <c r="AY495" s="19" t="s">
        <v>143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9" t="s">
        <v>81</v>
      </c>
      <c r="BK495" s="227">
        <f>ROUND(I495*H495,2)</f>
        <v>0</v>
      </c>
      <c r="BL495" s="19" t="s">
        <v>276</v>
      </c>
      <c r="BM495" s="226" t="s">
        <v>572</v>
      </c>
    </row>
    <row r="496" s="2" customFormat="1">
      <c r="A496" s="40"/>
      <c r="B496" s="41"/>
      <c r="C496" s="42"/>
      <c r="D496" s="228" t="s">
        <v>152</v>
      </c>
      <c r="E496" s="42"/>
      <c r="F496" s="229" t="s">
        <v>573</v>
      </c>
      <c r="G496" s="42"/>
      <c r="H496" s="42"/>
      <c r="I496" s="230"/>
      <c r="J496" s="42"/>
      <c r="K496" s="42"/>
      <c r="L496" s="46"/>
      <c r="M496" s="231"/>
      <c r="N496" s="232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152</v>
      </c>
      <c r="AU496" s="19" t="s">
        <v>83</v>
      </c>
    </row>
    <row r="497" s="14" customFormat="1">
      <c r="A497" s="14"/>
      <c r="B497" s="244"/>
      <c r="C497" s="245"/>
      <c r="D497" s="235" t="s">
        <v>154</v>
      </c>
      <c r="E497" s="246" t="s">
        <v>19</v>
      </c>
      <c r="F497" s="247" t="s">
        <v>574</v>
      </c>
      <c r="G497" s="245"/>
      <c r="H497" s="248">
        <v>1080.8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154</v>
      </c>
      <c r="AU497" s="254" t="s">
        <v>83</v>
      </c>
      <c r="AV497" s="14" t="s">
        <v>83</v>
      </c>
      <c r="AW497" s="14" t="s">
        <v>35</v>
      </c>
      <c r="AX497" s="14" t="s">
        <v>74</v>
      </c>
      <c r="AY497" s="254" t="s">
        <v>143</v>
      </c>
    </row>
    <row r="498" s="15" customFormat="1">
      <c r="A498" s="15"/>
      <c r="B498" s="255"/>
      <c r="C498" s="256"/>
      <c r="D498" s="235" t="s">
        <v>154</v>
      </c>
      <c r="E498" s="257" t="s">
        <v>19</v>
      </c>
      <c r="F498" s="258" t="s">
        <v>157</v>
      </c>
      <c r="G498" s="256"/>
      <c r="H498" s="259">
        <v>1080.8</v>
      </c>
      <c r="I498" s="260"/>
      <c r="J498" s="256"/>
      <c r="K498" s="256"/>
      <c r="L498" s="261"/>
      <c r="M498" s="262"/>
      <c r="N498" s="263"/>
      <c r="O498" s="263"/>
      <c r="P498" s="263"/>
      <c r="Q498" s="263"/>
      <c r="R498" s="263"/>
      <c r="S498" s="263"/>
      <c r="T498" s="264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5" t="s">
        <v>154</v>
      </c>
      <c r="AU498" s="265" t="s">
        <v>83</v>
      </c>
      <c r="AV498" s="15" t="s">
        <v>150</v>
      </c>
      <c r="AW498" s="15" t="s">
        <v>35</v>
      </c>
      <c r="AX498" s="15" t="s">
        <v>81</v>
      </c>
      <c r="AY498" s="265" t="s">
        <v>143</v>
      </c>
    </row>
    <row r="499" s="2" customFormat="1" ht="24.15" customHeight="1">
      <c r="A499" s="40"/>
      <c r="B499" s="41"/>
      <c r="C499" s="266" t="s">
        <v>575</v>
      </c>
      <c r="D499" s="266" t="s">
        <v>192</v>
      </c>
      <c r="E499" s="267" t="s">
        <v>576</v>
      </c>
      <c r="F499" s="268" t="s">
        <v>577</v>
      </c>
      <c r="G499" s="269" t="s">
        <v>160</v>
      </c>
      <c r="H499" s="270">
        <v>2269.6799999999998</v>
      </c>
      <c r="I499" s="271"/>
      <c r="J499" s="272">
        <f>ROUND(I499*H499,2)</f>
        <v>0</v>
      </c>
      <c r="K499" s="268" t="s">
        <v>149</v>
      </c>
      <c r="L499" s="273"/>
      <c r="M499" s="274" t="s">
        <v>19</v>
      </c>
      <c r="N499" s="275" t="s">
        <v>45</v>
      </c>
      <c r="O499" s="86"/>
      <c r="P499" s="224">
        <f>O499*H499</f>
        <v>0</v>
      </c>
      <c r="Q499" s="224">
        <v>0.0016800000000000001</v>
      </c>
      <c r="R499" s="224">
        <f>Q499*H499</f>
        <v>3.8130623999999997</v>
      </c>
      <c r="S499" s="224">
        <v>0</v>
      </c>
      <c r="T499" s="225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6" t="s">
        <v>371</v>
      </c>
      <c r="AT499" s="226" t="s">
        <v>192</v>
      </c>
      <c r="AU499" s="226" t="s">
        <v>83</v>
      </c>
      <c r="AY499" s="19" t="s">
        <v>143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9" t="s">
        <v>81</v>
      </c>
      <c r="BK499" s="227">
        <f>ROUND(I499*H499,2)</f>
        <v>0</v>
      </c>
      <c r="BL499" s="19" t="s">
        <v>276</v>
      </c>
      <c r="BM499" s="226" t="s">
        <v>578</v>
      </c>
    </row>
    <row r="500" s="14" customFormat="1">
      <c r="A500" s="14"/>
      <c r="B500" s="244"/>
      <c r="C500" s="245"/>
      <c r="D500" s="235" t="s">
        <v>154</v>
      </c>
      <c r="E500" s="245"/>
      <c r="F500" s="247" t="s">
        <v>579</v>
      </c>
      <c r="G500" s="245"/>
      <c r="H500" s="248">
        <v>2269.6799999999998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154</v>
      </c>
      <c r="AU500" s="254" t="s">
        <v>83</v>
      </c>
      <c r="AV500" s="14" t="s">
        <v>83</v>
      </c>
      <c r="AW500" s="14" t="s">
        <v>4</v>
      </c>
      <c r="AX500" s="14" t="s">
        <v>81</v>
      </c>
      <c r="AY500" s="254" t="s">
        <v>143</v>
      </c>
    </row>
    <row r="501" s="2" customFormat="1" ht="37.8" customHeight="1">
      <c r="A501" s="40"/>
      <c r="B501" s="41"/>
      <c r="C501" s="215" t="s">
        <v>580</v>
      </c>
      <c r="D501" s="215" t="s">
        <v>145</v>
      </c>
      <c r="E501" s="216" t="s">
        <v>581</v>
      </c>
      <c r="F501" s="217" t="s">
        <v>582</v>
      </c>
      <c r="G501" s="218" t="s">
        <v>160</v>
      </c>
      <c r="H501" s="219">
        <v>18</v>
      </c>
      <c r="I501" s="220"/>
      <c r="J501" s="221">
        <f>ROUND(I501*H501,2)</f>
        <v>0</v>
      </c>
      <c r="K501" s="217" t="s">
        <v>149</v>
      </c>
      <c r="L501" s="46"/>
      <c r="M501" s="222" t="s">
        <v>19</v>
      </c>
      <c r="N501" s="223" t="s">
        <v>45</v>
      </c>
      <c r="O501" s="86"/>
      <c r="P501" s="224">
        <f>O501*H501</f>
        <v>0</v>
      </c>
      <c r="Q501" s="224">
        <v>0</v>
      </c>
      <c r="R501" s="224">
        <f>Q501*H501</f>
        <v>0</v>
      </c>
      <c r="S501" s="224">
        <v>0</v>
      </c>
      <c r="T501" s="225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6" t="s">
        <v>276</v>
      </c>
      <c r="AT501" s="226" t="s">
        <v>145</v>
      </c>
      <c r="AU501" s="226" t="s">
        <v>83</v>
      </c>
      <c r="AY501" s="19" t="s">
        <v>143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9" t="s">
        <v>81</v>
      </c>
      <c r="BK501" s="227">
        <f>ROUND(I501*H501,2)</f>
        <v>0</v>
      </c>
      <c r="BL501" s="19" t="s">
        <v>276</v>
      </c>
      <c r="BM501" s="226" t="s">
        <v>583</v>
      </c>
    </row>
    <row r="502" s="2" customFormat="1">
      <c r="A502" s="40"/>
      <c r="B502" s="41"/>
      <c r="C502" s="42"/>
      <c r="D502" s="228" t="s">
        <v>152</v>
      </c>
      <c r="E502" s="42"/>
      <c r="F502" s="229" t="s">
        <v>584</v>
      </c>
      <c r="G502" s="42"/>
      <c r="H502" s="42"/>
      <c r="I502" s="230"/>
      <c r="J502" s="42"/>
      <c r="K502" s="42"/>
      <c r="L502" s="46"/>
      <c r="M502" s="231"/>
      <c r="N502" s="232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152</v>
      </c>
      <c r="AU502" s="19" t="s">
        <v>83</v>
      </c>
    </row>
    <row r="503" s="14" customFormat="1">
      <c r="A503" s="14"/>
      <c r="B503" s="244"/>
      <c r="C503" s="245"/>
      <c r="D503" s="235" t="s">
        <v>154</v>
      </c>
      <c r="E503" s="246" t="s">
        <v>19</v>
      </c>
      <c r="F503" s="247" t="s">
        <v>585</v>
      </c>
      <c r="G503" s="245"/>
      <c r="H503" s="248">
        <v>18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154</v>
      </c>
      <c r="AU503" s="254" t="s">
        <v>83</v>
      </c>
      <c r="AV503" s="14" t="s">
        <v>83</v>
      </c>
      <c r="AW503" s="14" t="s">
        <v>35</v>
      </c>
      <c r="AX503" s="14" t="s">
        <v>74</v>
      </c>
      <c r="AY503" s="254" t="s">
        <v>143</v>
      </c>
    </row>
    <row r="504" s="15" customFormat="1">
      <c r="A504" s="15"/>
      <c r="B504" s="255"/>
      <c r="C504" s="256"/>
      <c r="D504" s="235" t="s">
        <v>154</v>
      </c>
      <c r="E504" s="257" t="s">
        <v>19</v>
      </c>
      <c r="F504" s="258" t="s">
        <v>157</v>
      </c>
      <c r="G504" s="256"/>
      <c r="H504" s="259">
        <v>18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5" t="s">
        <v>154</v>
      </c>
      <c r="AU504" s="265" t="s">
        <v>83</v>
      </c>
      <c r="AV504" s="15" t="s">
        <v>150</v>
      </c>
      <c r="AW504" s="15" t="s">
        <v>35</v>
      </c>
      <c r="AX504" s="15" t="s">
        <v>81</v>
      </c>
      <c r="AY504" s="265" t="s">
        <v>143</v>
      </c>
    </row>
    <row r="505" s="2" customFormat="1" ht="24.15" customHeight="1">
      <c r="A505" s="40"/>
      <c r="B505" s="41"/>
      <c r="C505" s="266" t="s">
        <v>586</v>
      </c>
      <c r="D505" s="266" t="s">
        <v>192</v>
      </c>
      <c r="E505" s="267" t="s">
        <v>587</v>
      </c>
      <c r="F505" s="268" t="s">
        <v>588</v>
      </c>
      <c r="G505" s="269" t="s">
        <v>160</v>
      </c>
      <c r="H505" s="270">
        <v>18.359999999999999</v>
      </c>
      <c r="I505" s="271"/>
      <c r="J505" s="272">
        <f>ROUND(I505*H505,2)</f>
        <v>0</v>
      </c>
      <c r="K505" s="268" t="s">
        <v>149</v>
      </c>
      <c r="L505" s="273"/>
      <c r="M505" s="274" t="s">
        <v>19</v>
      </c>
      <c r="N505" s="275" t="s">
        <v>45</v>
      </c>
      <c r="O505" s="86"/>
      <c r="P505" s="224">
        <f>O505*H505</f>
        <v>0</v>
      </c>
      <c r="Q505" s="224">
        <v>0.0060000000000000001</v>
      </c>
      <c r="R505" s="224">
        <f>Q505*H505</f>
        <v>0.11015999999999999</v>
      </c>
      <c r="S505" s="224">
        <v>0</v>
      </c>
      <c r="T505" s="225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6" t="s">
        <v>371</v>
      </c>
      <c r="AT505" s="226" t="s">
        <v>192</v>
      </c>
      <c r="AU505" s="226" t="s">
        <v>83</v>
      </c>
      <c r="AY505" s="19" t="s">
        <v>143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9" t="s">
        <v>81</v>
      </c>
      <c r="BK505" s="227">
        <f>ROUND(I505*H505,2)</f>
        <v>0</v>
      </c>
      <c r="BL505" s="19" t="s">
        <v>276</v>
      </c>
      <c r="BM505" s="226" t="s">
        <v>589</v>
      </c>
    </row>
    <row r="506" s="14" customFormat="1">
      <c r="A506" s="14"/>
      <c r="B506" s="244"/>
      <c r="C506" s="245"/>
      <c r="D506" s="235" t="s">
        <v>154</v>
      </c>
      <c r="E506" s="245"/>
      <c r="F506" s="247" t="s">
        <v>590</v>
      </c>
      <c r="G506" s="245"/>
      <c r="H506" s="248">
        <v>18.359999999999999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154</v>
      </c>
      <c r="AU506" s="254" t="s">
        <v>83</v>
      </c>
      <c r="AV506" s="14" t="s">
        <v>83</v>
      </c>
      <c r="AW506" s="14" t="s">
        <v>4</v>
      </c>
      <c r="AX506" s="14" t="s">
        <v>81</v>
      </c>
      <c r="AY506" s="254" t="s">
        <v>143</v>
      </c>
    </row>
    <row r="507" s="2" customFormat="1" ht="44.25" customHeight="1">
      <c r="A507" s="40"/>
      <c r="B507" s="41"/>
      <c r="C507" s="215" t="s">
        <v>591</v>
      </c>
      <c r="D507" s="215" t="s">
        <v>145</v>
      </c>
      <c r="E507" s="216" t="s">
        <v>592</v>
      </c>
      <c r="F507" s="217" t="s">
        <v>593</v>
      </c>
      <c r="G507" s="218" t="s">
        <v>160</v>
      </c>
      <c r="H507" s="219">
        <v>2161.5999999999999</v>
      </c>
      <c r="I507" s="220"/>
      <c r="J507" s="221">
        <f>ROUND(I507*H507,2)</f>
        <v>0</v>
      </c>
      <c r="K507" s="217" t="s">
        <v>149</v>
      </c>
      <c r="L507" s="46"/>
      <c r="M507" s="222" t="s">
        <v>19</v>
      </c>
      <c r="N507" s="223" t="s">
        <v>45</v>
      </c>
      <c r="O507" s="86"/>
      <c r="P507" s="224">
        <f>O507*H507</f>
        <v>0</v>
      </c>
      <c r="Q507" s="224">
        <v>1.0000000000000001E-05</v>
      </c>
      <c r="R507" s="224">
        <f>Q507*H507</f>
        <v>0.021616</v>
      </c>
      <c r="S507" s="224">
        <v>0</v>
      </c>
      <c r="T507" s="225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26" t="s">
        <v>276</v>
      </c>
      <c r="AT507" s="226" t="s">
        <v>145</v>
      </c>
      <c r="AU507" s="226" t="s">
        <v>83</v>
      </c>
      <c r="AY507" s="19" t="s">
        <v>143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19" t="s">
        <v>81</v>
      </c>
      <c r="BK507" s="227">
        <f>ROUND(I507*H507,2)</f>
        <v>0</v>
      </c>
      <c r="BL507" s="19" t="s">
        <v>276</v>
      </c>
      <c r="BM507" s="226" t="s">
        <v>594</v>
      </c>
    </row>
    <row r="508" s="2" customFormat="1">
      <c r="A508" s="40"/>
      <c r="B508" s="41"/>
      <c r="C508" s="42"/>
      <c r="D508" s="228" t="s">
        <v>152</v>
      </c>
      <c r="E508" s="42"/>
      <c r="F508" s="229" t="s">
        <v>595</v>
      </c>
      <c r="G508" s="42"/>
      <c r="H508" s="42"/>
      <c r="I508" s="230"/>
      <c r="J508" s="42"/>
      <c r="K508" s="42"/>
      <c r="L508" s="46"/>
      <c r="M508" s="231"/>
      <c r="N508" s="232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152</v>
      </c>
      <c r="AU508" s="19" t="s">
        <v>83</v>
      </c>
    </row>
    <row r="509" s="14" customFormat="1">
      <c r="A509" s="14"/>
      <c r="B509" s="244"/>
      <c r="C509" s="245"/>
      <c r="D509" s="235" t="s">
        <v>154</v>
      </c>
      <c r="E509" s="246" t="s">
        <v>19</v>
      </c>
      <c r="F509" s="247" t="s">
        <v>596</v>
      </c>
      <c r="G509" s="245"/>
      <c r="H509" s="248">
        <v>1080.8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154</v>
      </c>
      <c r="AU509" s="254" t="s">
        <v>83</v>
      </c>
      <c r="AV509" s="14" t="s">
        <v>83</v>
      </c>
      <c r="AW509" s="14" t="s">
        <v>35</v>
      </c>
      <c r="AX509" s="14" t="s">
        <v>74</v>
      </c>
      <c r="AY509" s="254" t="s">
        <v>143</v>
      </c>
    </row>
    <row r="510" s="14" customFormat="1">
      <c r="A510" s="14"/>
      <c r="B510" s="244"/>
      <c r="C510" s="245"/>
      <c r="D510" s="235" t="s">
        <v>154</v>
      </c>
      <c r="E510" s="246" t="s">
        <v>19</v>
      </c>
      <c r="F510" s="247" t="s">
        <v>597</v>
      </c>
      <c r="G510" s="245"/>
      <c r="H510" s="248">
        <v>1080.8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154</v>
      </c>
      <c r="AU510" s="254" t="s">
        <v>83</v>
      </c>
      <c r="AV510" s="14" t="s">
        <v>83</v>
      </c>
      <c r="AW510" s="14" t="s">
        <v>35</v>
      </c>
      <c r="AX510" s="14" t="s">
        <v>74</v>
      </c>
      <c r="AY510" s="254" t="s">
        <v>143</v>
      </c>
    </row>
    <row r="511" s="15" customFormat="1">
      <c r="A511" s="15"/>
      <c r="B511" s="255"/>
      <c r="C511" s="256"/>
      <c r="D511" s="235" t="s">
        <v>154</v>
      </c>
      <c r="E511" s="257" t="s">
        <v>19</v>
      </c>
      <c r="F511" s="258" t="s">
        <v>157</v>
      </c>
      <c r="G511" s="256"/>
      <c r="H511" s="259">
        <v>2161.5999999999999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5" t="s">
        <v>154</v>
      </c>
      <c r="AU511" s="265" t="s">
        <v>83</v>
      </c>
      <c r="AV511" s="15" t="s">
        <v>150</v>
      </c>
      <c r="AW511" s="15" t="s">
        <v>35</v>
      </c>
      <c r="AX511" s="15" t="s">
        <v>81</v>
      </c>
      <c r="AY511" s="265" t="s">
        <v>143</v>
      </c>
    </row>
    <row r="512" s="2" customFormat="1" ht="24.15" customHeight="1">
      <c r="A512" s="40"/>
      <c r="B512" s="41"/>
      <c r="C512" s="266" t="s">
        <v>598</v>
      </c>
      <c r="D512" s="266" t="s">
        <v>192</v>
      </c>
      <c r="E512" s="267" t="s">
        <v>599</v>
      </c>
      <c r="F512" s="268" t="s">
        <v>600</v>
      </c>
      <c r="G512" s="269" t="s">
        <v>160</v>
      </c>
      <c r="H512" s="270">
        <v>1259.672</v>
      </c>
      <c r="I512" s="271"/>
      <c r="J512" s="272">
        <f>ROUND(I512*H512,2)</f>
        <v>0</v>
      </c>
      <c r="K512" s="268" t="s">
        <v>149</v>
      </c>
      <c r="L512" s="273"/>
      <c r="M512" s="274" t="s">
        <v>19</v>
      </c>
      <c r="N512" s="275" t="s">
        <v>45</v>
      </c>
      <c r="O512" s="86"/>
      <c r="P512" s="224">
        <f>O512*H512</f>
        <v>0</v>
      </c>
      <c r="Q512" s="224">
        <v>8.0000000000000007E-05</v>
      </c>
      <c r="R512" s="224">
        <f>Q512*H512</f>
        <v>0.10077376</v>
      </c>
      <c r="S512" s="224">
        <v>0</v>
      </c>
      <c r="T512" s="225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6" t="s">
        <v>371</v>
      </c>
      <c r="AT512" s="226" t="s">
        <v>192</v>
      </c>
      <c r="AU512" s="226" t="s">
        <v>83</v>
      </c>
      <c r="AY512" s="19" t="s">
        <v>143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9" t="s">
        <v>81</v>
      </c>
      <c r="BK512" s="227">
        <f>ROUND(I512*H512,2)</f>
        <v>0</v>
      </c>
      <c r="BL512" s="19" t="s">
        <v>276</v>
      </c>
      <c r="BM512" s="226" t="s">
        <v>601</v>
      </c>
    </row>
    <row r="513" s="14" customFormat="1">
      <c r="A513" s="14"/>
      <c r="B513" s="244"/>
      <c r="C513" s="245"/>
      <c r="D513" s="235" t="s">
        <v>154</v>
      </c>
      <c r="E513" s="245"/>
      <c r="F513" s="247" t="s">
        <v>602</v>
      </c>
      <c r="G513" s="245"/>
      <c r="H513" s="248">
        <v>1259.672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154</v>
      </c>
      <c r="AU513" s="254" t="s">
        <v>83</v>
      </c>
      <c r="AV513" s="14" t="s">
        <v>83</v>
      </c>
      <c r="AW513" s="14" t="s">
        <v>4</v>
      </c>
      <c r="AX513" s="14" t="s">
        <v>81</v>
      </c>
      <c r="AY513" s="254" t="s">
        <v>143</v>
      </c>
    </row>
    <row r="514" s="2" customFormat="1" ht="37.8" customHeight="1">
      <c r="A514" s="40"/>
      <c r="B514" s="41"/>
      <c r="C514" s="266" t="s">
        <v>603</v>
      </c>
      <c r="D514" s="266" t="s">
        <v>192</v>
      </c>
      <c r="E514" s="267" t="s">
        <v>604</v>
      </c>
      <c r="F514" s="268" t="s">
        <v>605</v>
      </c>
      <c r="G514" s="269" t="s">
        <v>160</v>
      </c>
      <c r="H514" s="270">
        <v>1259.672</v>
      </c>
      <c r="I514" s="271"/>
      <c r="J514" s="272">
        <f>ROUND(I514*H514,2)</f>
        <v>0</v>
      </c>
      <c r="K514" s="268" t="s">
        <v>149</v>
      </c>
      <c r="L514" s="273"/>
      <c r="M514" s="274" t="s">
        <v>19</v>
      </c>
      <c r="N514" s="275" t="s">
        <v>45</v>
      </c>
      <c r="O514" s="86"/>
      <c r="P514" s="224">
        <f>O514*H514</f>
        <v>0</v>
      </c>
      <c r="Q514" s="224">
        <v>0.00014999999999999999</v>
      </c>
      <c r="R514" s="224">
        <f>Q514*H514</f>
        <v>0.18895079999999997</v>
      </c>
      <c r="S514" s="224">
        <v>0</v>
      </c>
      <c r="T514" s="225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6" t="s">
        <v>371</v>
      </c>
      <c r="AT514" s="226" t="s">
        <v>192</v>
      </c>
      <c r="AU514" s="226" t="s">
        <v>83</v>
      </c>
      <c r="AY514" s="19" t="s">
        <v>143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9" t="s">
        <v>81</v>
      </c>
      <c r="BK514" s="227">
        <f>ROUND(I514*H514,2)</f>
        <v>0</v>
      </c>
      <c r="BL514" s="19" t="s">
        <v>276</v>
      </c>
      <c r="BM514" s="226" t="s">
        <v>606</v>
      </c>
    </row>
    <row r="515" s="14" customFormat="1">
      <c r="A515" s="14"/>
      <c r="B515" s="244"/>
      <c r="C515" s="245"/>
      <c r="D515" s="235" t="s">
        <v>154</v>
      </c>
      <c r="E515" s="245"/>
      <c r="F515" s="247" t="s">
        <v>602</v>
      </c>
      <c r="G515" s="245"/>
      <c r="H515" s="248">
        <v>1259.672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154</v>
      </c>
      <c r="AU515" s="254" t="s">
        <v>83</v>
      </c>
      <c r="AV515" s="14" t="s">
        <v>83</v>
      </c>
      <c r="AW515" s="14" t="s">
        <v>4</v>
      </c>
      <c r="AX515" s="14" t="s">
        <v>81</v>
      </c>
      <c r="AY515" s="254" t="s">
        <v>143</v>
      </c>
    </row>
    <row r="516" s="2" customFormat="1" ht="49.05" customHeight="1">
      <c r="A516" s="40"/>
      <c r="B516" s="41"/>
      <c r="C516" s="215" t="s">
        <v>607</v>
      </c>
      <c r="D516" s="215" t="s">
        <v>145</v>
      </c>
      <c r="E516" s="216" t="s">
        <v>608</v>
      </c>
      <c r="F516" s="217" t="s">
        <v>609</v>
      </c>
      <c r="G516" s="218" t="s">
        <v>610</v>
      </c>
      <c r="H516" s="277"/>
      <c r="I516" s="220"/>
      <c r="J516" s="221">
        <f>ROUND(I516*H516,2)</f>
        <v>0</v>
      </c>
      <c r="K516" s="217" t="s">
        <v>149</v>
      </c>
      <c r="L516" s="46"/>
      <c r="M516" s="222" t="s">
        <v>19</v>
      </c>
      <c r="N516" s="223" t="s">
        <v>45</v>
      </c>
      <c r="O516" s="86"/>
      <c r="P516" s="224">
        <f>O516*H516</f>
        <v>0</v>
      </c>
      <c r="Q516" s="224">
        <v>0</v>
      </c>
      <c r="R516" s="224">
        <f>Q516*H516</f>
        <v>0</v>
      </c>
      <c r="S516" s="224">
        <v>0</v>
      </c>
      <c r="T516" s="225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26" t="s">
        <v>276</v>
      </c>
      <c r="AT516" s="226" t="s">
        <v>145</v>
      </c>
      <c r="AU516" s="226" t="s">
        <v>83</v>
      </c>
      <c r="AY516" s="19" t="s">
        <v>143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9" t="s">
        <v>81</v>
      </c>
      <c r="BK516" s="227">
        <f>ROUND(I516*H516,2)</f>
        <v>0</v>
      </c>
      <c r="BL516" s="19" t="s">
        <v>276</v>
      </c>
      <c r="BM516" s="226" t="s">
        <v>611</v>
      </c>
    </row>
    <row r="517" s="2" customFormat="1">
      <c r="A517" s="40"/>
      <c r="B517" s="41"/>
      <c r="C517" s="42"/>
      <c r="D517" s="228" t="s">
        <v>152</v>
      </c>
      <c r="E517" s="42"/>
      <c r="F517" s="229" t="s">
        <v>612</v>
      </c>
      <c r="G517" s="42"/>
      <c r="H517" s="42"/>
      <c r="I517" s="230"/>
      <c r="J517" s="42"/>
      <c r="K517" s="42"/>
      <c r="L517" s="46"/>
      <c r="M517" s="231"/>
      <c r="N517" s="232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152</v>
      </c>
      <c r="AU517" s="19" t="s">
        <v>83</v>
      </c>
    </row>
    <row r="518" s="12" customFormat="1" ht="22.8" customHeight="1">
      <c r="A518" s="12"/>
      <c r="B518" s="199"/>
      <c r="C518" s="200"/>
      <c r="D518" s="201" t="s">
        <v>73</v>
      </c>
      <c r="E518" s="213" t="s">
        <v>613</v>
      </c>
      <c r="F518" s="213" t="s">
        <v>614</v>
      </c>
      <c r="G518" s="200"/>
      <c r="H518" s="200"/>
      <c r="I518" s="203"/>
      <c r="J518" s="214">
        <f>BK518</f>
        <v>0</v>
      </c>
      <c r="K518" s="200"/>
      <c r="L518" s="205"/>
      <c r="M518" s="206"/>
      <c r="N518" s="207"/>
      <c r="O518" s="207"/>
      <c r="P518" s="208">
        <f>SUM(P519:P538)</f>
        <v>0</v>
      </c>
      <c r="Q518" s="207"/>
      <c r="R518" s="208">
        <f>SUM(R519:R538)</f>
        <v>0.30413800000000002</v>
      </c>
      <c r="S518" s="207"/>
      <c r="T518" s="209">
        <f>SUM(T519:T538)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0" t="s">
        <v>83</v>
      </c>
      <c r="AT518" s="211" t="s">
        <v>73</v>
      </c>
      <c r="AU518" s="211" t="s">
        <v>81</v>
      </c>
      <c r="AY518" s="210" t="s">
        <v>143</v>
      </c>
      <c r="BK518" s="212">
        <f>SUM(BK519:BK538)</f>
        <v>0</v>
      </c>
    </row>
    <row r="519" s="2" customFormat="1" ht="21.75" customHeight="1">
      <c r="A519" s="40"/>
      <c r="B519" s="41"/>
      <c r="C519" s="215" t="s">
        <v>615</v>
      </c>
      <c r="D519" s="215" t="s">
        <v>145</v>
      </c>
      <c r="E519" s="216" t="s">
        <v>616</v>
      </c>
      <c r="F519" s="217" t="s">
        <v>617</v>
      </c>
      <c r="G519" s="218" t="s">
        <v>341</v>
      </c>
      <c r="H519" s="219">
        <v>16</v>
      </c>
      <c r="I519" s="220"/>
      <c r="J519" s="221">
        <f>ROUND(I519*H519,2)</f>
        <v>0</v>
      </c>
      <c r="K519" s="217" t="s">
        <v>149</v>
      </c>
      <c r="L519" s="46"/>
      <c r="M519" s="222" t="s">
        <v>19</v>
      </c>
      <c r="N519" s="223" t="s">
        <v>45</v>
      </c>
      <c r="O519" s="86"/>
      <c r="P519" s="224">
        <f>O519*H519</f>
        <v>0</v>
      </c>
      <c r="Q519" s="224">
        <v>0.00197</v>
      </c>
      <c r="R519" s="224">
        <f>Q519*H519</f>
        <v>0.031519999999999999</v>
      </c>
      <c r="S519" s="224">
        <v>0</v>
      </c>
      <c r="T519" s="225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6" t="s">
        <v>276</v>
      </c>
      <c r="AT519" s="226" t="s">
        <v>145</v>
      </c>
      <c r="AU519" s="226" t="s">
        <v>83</v>
      </c>
      <c r="AY519" s="19" t="s">
        <v>143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9" t="s">
        <v>81</v>
      </c>
      <c r="BK519" s="227">
        <f>ROUND(I519*H519,2)</f>
        <v>0</v>
      </c>
      <c r="BL519" s="19" t="s">
        <v>276</v>
      </c>
      <c r="BM519" s="226" t="s">
        <v>618</v>
      </c>
    </row>
    <row r="520" s="2" customFormat="1">
      <c r="A520" s="40"/>
      <c r="B520" s="41"/>
      <c r="C520" s="42"/>
      <c r="D520" s="228" t="s">
        <v>152</v>
      </c>
      <c r="E520" s="42"/>
      <c r="F520" s="229" t="s">
        <v>619</v>
      </c>
      <c r="G520" s="42"/>
      <c r="H520" s="42"/>
      <c r="I520" s="230"/>
      <c r="J520" s="42"/>
      <c r="K520" s="42"/>
      <c r="L520" s="46"/>
      <c r="M520" s="231"/>
      <c r="N520" s="232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152</v>
      </c>
      <c r="AU520" s="19" t="s">
        <v>83</v>
      </c>
    </row>
    <row r="521" s="13" customFormat="1">
      <c r="A521" s="13"/>
      <c r="B521" s="233"/>
      <c r="C521" s="234"/>
      <c r="D521" s="235" t="s">
        <v>154</v>
      </c>
      <c r="E521" s="236" t="s">
        <v>19</v>
      </c>
      <c r="F521" s="237" t="s">
        <v>620</v>
      </c>
      <c r="G521" s="234"/>
      <c r="H521" s="236" t="s">
        <v>19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154</v>
      </c>
      <c r="AU521" s="243" t="s">
        <v>83</v>
      </c>
      <c r="AV521" s="13" t="s">
        <v>81</v>
      </c>
      <c r="AW521" s="13" t="s">
        <v>35</v>
      </c>
      <c r="AX521" s="13" t="s">
        <v>74</v>
      </c>
      <c r="AY521" s="243" t="s">
        <v>143</v>
      </c>
    </row>
    <row r="522" s="14" customFormat="1">
      <c r="A522" s="14"/>
      <c r="B522" s="244"/>
      <c r="C522" s="245"/>
      <c r="D522" s="235" t="s">
        <v>154</v>
      </c>
      <c r="E522" s="246" t="s">
        <v>19</v>
      </c>
      <c r="F522" s="247" t="s">
        <v>621</v>
      </c>
      <c r="G522" s="245"/>
      <c r="H522" s="248">
        <v>16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154</v>
      </c>
      <c r="AU522" s="254" t="s">
        <v>83</v>
      </c>
      <c r="AV522" s="14" t="s">
        <v>83</v>
      </c>
      <c r="AW522" s="14" t="s">
        <v>35</v>
      </c>
      <c r="AX522" s="14" t="s">
        <v>74</v>
      </c>
      <c r="AY522" s="254" t="s">
        <v>143</v>
      </c>
    </row>
    <row r="523" s="15" customFormat="1">
      <c r="A523" s="15"/>
      <c r="B523" s="255"/>
      <c r="C523" s="256"/>
      <c r="D523" s="235" t="s">
        <v>154</v>
      </c>
      <c r="E523" s="257" t="s">
        <v>19</v>
      </c>
      <c r="F523" s="258" t="s">
        <v>157</v>
      </c>
      <c r="G523" s="256"/>
      <c r="H523" s="259">
        <v>16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5" t="s">
        <v>154</v>
      </c>
      <c r="AU523" s="265" t="s">
        <v>83</v>
      </c>
      <c r="AV523" s="15" t="s">
        <v>150</v>
      </c>
      <c r="AW523" s="15" t="s">
        <v>35</v>
      </c>
      <c r="AX523" s="15" t="s">
        <v>81</v>
      </c>
      <c r="AY523" s="265" t="s">
        <v>143</v>
      </c>
    </row>
    <row r="524" s="2" customFormat="1" ht="21.75" customHeight="1">
      <c r="A524" s="40"/>
      <c r="B524" s="41"/>
      <c r="C524" s="215" t="s">
        <v>622</v>
      </c>
      <c r="D524" s="215" t="s">
        <v>145</v>
      </c>
      <c r="E524" s="216" t="s">
        <v>623</v>
      </c>
      <c r="F524" s="217" t="s">
        <v>624</v>
      </c>
      <c r="G524" s="218" t="s">
        <v>341</v>
      </c>
      <c r="H524" s="219">
        <v>89.200000000000003</v>
      </c>
      <c r="I524" s="220"/>
      <c r="J524" s="221">
        <f>ROUND(I524*H524,2)</f>
        <v>0</v>
      </c>
      <c r="K524" s="217" t="s">
        <v>149</v>
      </c>
      <c r="L524" s="46"/>
      <c r="M524" s="222" t="s">
        <v>19</v>
      </c>
      <c r="N524" s="223" t="s">
        <v>45</v>
      </c>
      <c r="O524" s="86"/>
      <c r="P524" s="224">
        <f>O524*H524</f>
        <v>0</v>
      </c>
      <c r="Q524" s="224">
        <v>0.0030400000000000002</v>
      </c>
      <c r="R524" s="224">
        <f>Q524*H524</f>
        <v>0.27116800000000002</v>
      </c>
      <c r="S524" s="224">
        <v>0</v>
      </c>
      <c r="T524" s="225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6" t="s">
        <v>276</v>
      </c>
      <c r="AT524" s="226" t="s">
        <v>145</v>
      </c>
      <c r="AU524" s="226" t="s">
        <v>83</v>
      </c>
      <c r="AY524" s="19" t="s">
        <v>143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19" t="s">
        <v>81</v>
      </c>
      <c r="BK524" s="227">
        <f>ROUND(I524*H524,2)</f>
        <v>0</v>
      </c>
      <c r="BL524" s="19" t="s">
        <v>276</v>
      </c>
      <c r="BM524" s="226" t="s">
        <v>625</v>
      </c>
    </row>
    <row r="525" s="2" customFormat="1">
      <c r="A525" s="40"/>
      <c r="B525" s="41"/>
      <c r="C525" s="42"/>
      <c r="D525" s="228" t="s">
        <v>152</v>
      </c>
      <c r="E525" s="42"/>
      <c r="F525" s="229" t="s">
        <v>626</v>
      </c>
      <c r="G525" s="42"/>
      <c r="H525" s="42"/>
      <c r="I525" s="230"/>
      <c r="J525" s="42"/>
      <c r="K525" s="42"/>
      <c r="L525" s="46"/>
      <c r="M525" s="231"/>
      <c r="N525" s="232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152</v>
      </c>
      <c r="AU525" s="19" t="s">
        <v>83</v>
      </c>
    </row>
    <row r="526" s="13" customFormat="1">
      <c r="A526" s="13"/>
      <c r="B526" s="233"/>
      <c r="C526" s="234"/>
      <c r="D526" s="235" t="s">
        <v>154</v>
      </c>
      <c r="E526" s="236" t="s">
        <v>19</v>
      </c>
      <c r="F526" s="237" t="s">
        <v>627</v>
      </c>
      <c r="G526" s="234"/>
      <c r="H526" s="236" t="s">
        <v>19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154</v>
      </c>
      <c r="AU526" s="243" t="s">
        <v>83</v>
      </c>
      <c r="AV526" s="13" t="s">
        <v>81</v>
      </c>
      <c r="AW526" s="13" t="s">
        <v>35</v>
      </c>
      <c r="AX526" s="13" t="s">
        <v>74</v>
      </c>
      <c r="AY526" s="243" t="s">
        <v>143</v>
      </c>
    </row>
    <row r="527" s="14" customFormat="1">
      <c r="A527" s="14"/>
      <c r="B527" s="244"/>
      <c r="C527" s="245"/>
      <c r="D527" s="235" t="s">
        <v>154</v>
      </c>
      <c r="E527" s="246" t="s">
        <v>19</v>
      </c>
      <c r="F527" s="247" t="s">
        <v>628</v>
      </c>
      <c r="G527" s="245"/>
      <c r="H527" s="248">
        <v>23.199999999999999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154</v>
      </c>
      <c r="AU527" s="254" t="s">
        <v>83</v>
      </c>
      <c r="AV527" s="14" t="s">
        <v>83</v>
      </c>
      <c r="AW527" s="14" t="s">
        <v>35</v>
      </c>
      <c r="AX527" s="14" t="s">
        <v>74</v>
      </c>
      <c r="AY527" s="254" t="s">
        <v>143</v>
      </c>
    </row>
    <row r="528" s="14" customFormat="1">
      <c r="A528" s="14"/>
      <c r="B528" s="244"/>
      <c r="C528" s="245"/>
      <c r="D528" s="235" t="s">
        <v>154</v>
      </c>
      <c r="E528" s="246" t="s">
        <v>19</v>
      </c>
      <c r="F528" s="247" t="s">
        <v>629</v>
      </c>
      <c r="G528" s="245"/>
      <c r="H528" s="248">
        <v>16.699999999999999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154</v>
      </c>
      <c r="AU528" s="254" t="s">
        <v>83</v>
      </c>
      <c r="AV528" s="14" t="s">
        <v>83</v>
      </c>
      <c r="AW528" s="14" t="s">
        <v>35</v>
      </c>
      <c r="AX528" s="14" t="s">
        <v>74</v>
      </c>
      <c r="AY528" s="254" t="s">
        <v>143</v>
      </c>
    </row>
    <row r="529" s="14" customFormat="1">
      <c r="A529" s="14"/>
      <c r="B529" s="244"/>
      <c r="C529" s="245"/>
      <c r="D529" s="235" t="s">
        <v>154</v>
      </c>
      <c r="E529" s="246" t="s">
        <v>19</v>
      </c>
      <c r="F529" s="247" t="s">
        <v>630</v>
      </c>
      <c r="G529" s="245"/>
      <c r="H529" s="248">
        <v>41.799999999999997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154</v>
      </c>
      <c r="AU529" s="254" t="s">
        <v>83</v>
      </c>
      <c r="AV529" s="14" t="s">
        <v>83</v>
      </c>
      <c r="AW529" s="14" t="s">
        <v>35</v>
      </c>
      <c r="AX529" s="14" t="s">
        <v>74</v>
      </c>
      <c r="AY529" s="254" t="s">
        <v>143</v>
      </c>
    </row>
    <row r="530" s="13" customFormat="1">
      <c r="A530" s="13"/>
      <c r="B530" s="233"/>
      <c r="C530" s="234"/>
      <c r="D530" s="235" t="s">
        <v>154</v>
      </c>
      <c r="E530" s="236" t="s">
        <v>19</v>
      </c>
      <c r="F530" s="237" t="s">
        <v>631</v>
      </c>
      <c r="G530" s="234"/>
      <c r="H530" s="236" t="s">
        <v>19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154</v>
      </c>
      <c r="AU530" s="243" t="s">
        <v>83</v>
      </c>
      <c r="AV530" s="13" t="s">
        <v>81</v>
      </c>
      <c r="AW530" s="13" t="s">
        <v>35</v>
      </c>
      <c r="AX530" s="13" t="s">
        <v>74</v>
      </c>
      <c r="AY530" s="243" t="s">
        <v>143</v>
      </c>
    </row>
    <row r="531" s="14" customFormat="1">
      <c r="A531" s="14"/>
      <c r="B531" s="244"/>
      <c r="C531" s="245"/>
      <c r="D531" s="235" t="s">
        <v>154</v>
      </c>
      <c r="E531" s="246" t="s">
        <v>19</v>
      </c>
      <c r="F531" s="247" t="s">
        <v>632</v>
      </c>
      <c r="G531" s="245"/>
      <c r="H531" s="248">
        <v>7.5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154</v>
      </c>
      <c r="AU531" s="254" t="s">
        <v>83</v>
      </c>
      <c r="AV531" s="14" t="s">
        <v>83</v>
      </c>
      <c r="AW531" s="14" t="s">
        <v>35</v>
      </c>
      <c r="AX531" s="14" t="s">
        <v>74</v>
      </c>
      <c r="AY531" s="254" t="s">
        <v>143</v>
      </c>
    </row>
    <row r="532" s="15" customFormat="1">
      <c r="A532" s="15"/>
      <c r="B532" s="255"/>
      <c r="C532" s="256"/>
      <c r="D532" s="235" t="s">
        <v>154</v>
      </c>
      <c r="E532" s="257" t="s">
        <v>19</v>
      </c>
      <c r="F532" s="258" t="s">
        <v>157</v>
      </c>
      <c r="G532" s="256"/>
      <c r="H532" s="259">
        <v>89.200000000000003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5" t="s">
        <v>154</v>
      </c>
      <c r="AU532" s="265" t="s">
        <v>83</v>
      </c>
      <c r="AV532" s="15" t="s">
        <v>150</v>
      </c>
      <c r="AW532" s="15" t="s">
        <v>35</v>
      </c>
      <c r="AX532" s="15" t="s">
        <v>81</v>
      </c>
      <c r="AY532" s="265" t="s">
        <v>143</v>
      </c>
    </row>
    <row r="533" s="2" customFormat="1" ht="16.5" customHeight="1">
      <c r="A533" s="40"/>
      <c r="B533" s="41"/>
      <c r="C533" s="215" t="s">
        <v>633</v>
      </c>
      <c r="D533" s="215" t="s">
        <v>145</v>
      </c>
      <c r="E533" s="216" t="s">
        <v>634</v>
      </c>
      <c r="F533" s="217" t="s">
        <v>635</v>
      </c>
      <c r="G533" s="218" t="s">
        <v>265</v>
      </c>
      <c r="H533" s="219">
        <v>5</v>
      </c>
      <c r="I533" s="220"/>
      <c r="J533" s="221">
        <f>ROUND(I533*H533,2)</f>
        <v>0</v>
      </c>
      <c r="K533" s="217" t="s">
        <v>149</v>
      </c>
      <c r="L533" s="46"/>
      <c r="M533" s="222" t="s">
        <v>19</v>
      </c>
      <c r="N533" s="223" t="s">
        <v>45</v>
      </c>
      <c r="O533" s="86"/>
      <c r="P533" s="224">
        <f>O533*H533</f>
        <v>0</v>
      </c>
      <c r="Q533" s="224">
        <v>0.00029</v>
      </c>
      <c r="R533" s="224">
        <f>Q533*H533</f>
        <v>0.0014499999999999999</v>
      </c>
      <c r="S533" s="224">
        <v>0</v>
      </c>
      <c r="T533" s="225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26" t="s">
        <v>276</v>
      </c>
      <c r="AT533" s="226" t="s">
        <v>145</v>
      </c>
      <c r="AU533" s="226" t="s">
        <v>83</v>
      </c>
      <c r="AY533" s="19" t="s">
        <v>143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9" t="s">
        <v>81</v>
      </c>
      <c r="BK533" s="227">
        <f>ROUND(I533*H533,2)</f>
        <v>0</v>
      </c>
      <c r="BL533" s="19" t="s">
        <v>276</v>
      </c>
      <c r="BM533" s="226" t="s">
        <v>636</v>
      </c>
    </row>
    <row r="534" s="2" customFormat="1">
      <c r="A534" s="40"/>
      <c r="B534" s="41"/>
      <c r="C534" s="42"/>
      <c r="D534" s="228" t="s">
        <v>152</v>
      </c>
      <c r="E534" s="42"/>
      <c r="F534" s="229" t="s">
        <v>637</v>
      </c>
      <c r="G534" s="42"/>
      <c r="H534" s="42"/>
      <c r="I534" s="230"/>
      <c r="J534" s="42"/>
      <c r="K534" s="42"/>
      <c r="L534" s="46"/>
      <c r="M534" s="231"/>
      <c r="N534" s="232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152</v>
      </c>
      <c r="AU534" s="19" t="s">
        <v>83</v>
      </c>
    </row>
    <row r="535" s="2" customFormat="1" ht="24.15" customHeight="1">
      <c r="A535" s="40"/>
      <c r="B535" s="41"/>
      <c r="C535" s="215" t="s">
        <v>638</v>
      </c>
      <c r="D535" s="215" t="s">
        <v>145</v>
      </c>
      <c r="E535" s="216" t="s">
        <v>639</v>
      </c>
      <c r="F535" s="217" t="s">
        <v>640</v>
      </c>
      <c r="G535" s="218" t="s">
        <v>341</v>
      </c>
      <c r="H535" s="219">
        <v>105.2</v>
      </c>
      <c r="I535" s="220"/>
      <c r="J535" s="221">
        <f>ROUND(I535*H535,2)</f>
        <v>0</v>
      </c>
      <c r="K535" s="217" t="s">
        <v>149</v>
      </c>
      <c r="L535" s="46"/>
      <c r="M535" s="222" t="s">
        <v>19</v>
      </c>
      <c r="N535" s="223" t="s">
        <v>45</v>
      </c>
      <c r="O535" s="86"/>
      <c r="P535" s="224">
        <f>O535*H535</f>
        <v>0</v>
      </c>
      <c r="Q535" s="224">
        <v>0</v>
      </c>
      <c r="R535" s="224">
        <f>Q535*H535</f>
        <v>0</v>
      </c>
      <c r="S535" s="224">
        <v>0</v>
      </c>
      <c r="T535" s="225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26" t="s">
        <v>276</v>
      </c>
      <c r="AT535" s="226" t="s">
        <v>145</v>
      </c>
      <c r="AU535" s="226" t="s">
        <v>83</v>
      </c>
      <c r="AY535" s="19" t="s">
        <v>143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19" t="s">
        <v>81</v>
      </c>
      <c r="BK535" s="227">
        <f>ROUND(I535*H535,2)</f>
        <v>0</v>
      </c>
      <c r="BL535" s="19" t="s">
        <v>276</v>
      </c>
      <c r="BM535" s="226" t="s">
        <v>641</v>
      </c>
    </row>
    <row r="536" s="2" customFormat="1">
      <c r="A536" s="40"/>
      <c r="B536" s="41"/>
      <c r="C536" s="42"/>
      <c r="D536" s="228" t="s">
        <v>152</v>
      </c>
      <c r="E536" s="42"/>
      <c r="F536" s="229" t="s">
        <v>642</v>
      </c>
      <c r="G536" s="42"/>
      <c r="H536" s="42"/>
      <c r="I536" s="230"/>
      <c r="J536" s="42"/>
      <c r="K536" s="42"/>
      <c r="L536" s="46"/>
      <c r="M536" s="231"/>
      <c r="N536" s="232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152</v>
      </c>
      <c r="AU536" s="19" t="s">
        <v>83</v>
      </c>
    </row>
    <row r="537" s="2" customFormat="1" ht="44.25" customHeight="1">
      <c r="A537" s="40"/>
      <c r="B537" s="41"/>
      <c r="C537" s="215" t="s">
        <v>643</v>
      </c>
      <c r="D537" s="215" t="s">
        <v>145</v>
      </c>
      <c r="E537" s="216" t="s">
        <v>644</v>
      </c>
      <c r="F537" s="217" t="s">
        <v>645</v>
      </c>
      <c r="G537" s="218" t="s">
        <v>610</v>
      </c>
      <c r="H537" s="277"/>
      <c r="I537" s="220"/>
      <c r="J537" s="221">
        <f>ROUND(I537*H537,2)</f>
        <v>0</v>
      </c>
      <c r="K537" s="217" t="s">
        <v>149</v>
      </c>
      <c r="L537" s="46"/>
      <c r="M537" s="222" t="s">
        <v>19</v>
      </c>
      <c r="N537" s="223" t="s">
        <v>45</v>
      </c>
      <c r="O537" s="86"/>
      <c r="P537" s="224">
        <f>O537*H537</f>
        <v>0</v>
      </c>
      <c r="Q537" s="224">
        <v>0</v>
      </c>
      <c r="R537" s="224">
        <f>Q537*H537</f>
        <v>0</v>
      </c>
      <c r="S537" s="224">
        <v>0</v>
      </c>
      <c r="T537" s="225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6" t="s">
        <v>276</v>
      </c>
      <c r="AT537" s="226" t="s">
        <v>145</v>
      </c>
      <c r="AU537" s="226" t="s">
        <v>83</v>
      </c>
      <c r="AY537" s="19" t="s">
        <v>143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9" t="s">
        <v>81</v>
      </c>
      <c r="BK537" s="227">
        <f>ROUND(I537*H537,2)</f>
        <v>0</v>
      </c>
      <c r="BL537" s="19" t="s">
        <v>276</v>
      </c>
      <c r="BM537" s="226" t="s">
        <v>646</v>
      </c>
    </row>
    <row r="538" s="2" customFormat="1">
      <c r="A538" s="40"/>
      <c r="B538" s="41"/>
      <c r="C538" s="42"/>
      <c r="D538" s="228" t="s">
        <v>152</v>
      </c>
      <c r="E538" s="42"/>
      <c r="F538" s="229" t="s">
        <v>647</v>
      </c>
      <c r="G538" s="42"/>
      <c r="H538" s="42"/>
      <c r="I538" s="230"/>
      <c r="J538" s="42"/>
      <c r="K538" s="42"/>
      <c r="L538" s="46"/>
      <c r="M538" s="231"/>
      <c r="N538" s="232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152</v>
      </c>
      <c r="AU538" s="19" t="s">
        <v>83</v>
      </c>
    </row>
    <row r="539" s="12" customFormat="1" ht="22.8" customHeight="1">
      <c r="A539" s="12"/>
      <c r="B539" s="199"/>
      <c r="C539" s="200"/>
      <c r="D539" s="201" t="s">
        <v>73</v>
      </c>
      <c r="E539" s="213" t="s">
        <v>648</v>
      </c>
      <c r="F539" s="213" t="s">
        <v>649</v>
      </c>
      <c r="G539" s="200"/>
      <c r="H539" s="200"/>
      <c r="I539" s="203"/>
      <c r="J539" s="214">
        <f>BK539</f>
        <v>0</v>
      </c>
      <c r="K539" s="200"/>
      <c r="L539" s="205"/>
      <c r="M539" s="206"/>
      <c r="N539" s="207"/>
      <c r="O539" s="207"/>
      <c r="P539" s="208">
        <f>SUM(P540:P811)</f>
        <v>0</v>
      </c>
      <c r="Q539" s="207"/>
      <c r="R539" s="208">
        <f>SUM(R540:R811)</f>
        <v>90.256510480000003</v>
      </c>
      <c r="S539" s="207"/>
      <c r="T539" s="209">
        <f>SUM(T540:T811)</f>
        <v>73.818273000000005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0" t="s">
        <v>83</v>
      </c>
      <c r="AT539" s="211" t="s">
        <v>73</v>
      </c>
      <c r="AU539" s="211" t="s">
        <v>81</v>
      </c>
      <c r="AY539" s="210" t="s">
        <v>143</v>
      </c>
      <c r="BK539" s="212">
        <f>SUM(BK540:BK811)</f>
        <v>0</v>
      </c>
    </row>
    <row r="540" s="2" customFormat="1" ht="37.8" customHeight="1">
      <c r="A540" s="40"/>
      <c r="B540" s="41"/>
      <c r="C540" s="215" t="s">
        <v>650</v>
      </c>
      <c r="D540" s="215" t="s">
        <v>145</v>
      </c>
      <c r="E540" s="216" t="s">
        <v>651</v>
      </c>
      <c r="F540" s="217" t="s">
        <v>652</v>
      </c>
      <c r="G540" s="218" t="s">
        <v>341</v>
      </c>
      <c r="H540" s="219">
        <v>1187.5</v>
      </c>
      <c r="I540" s="220"/>
      <c r="J540" s="221">
        <f>ROUND(I540*H540,2)</f>
        <v>0</v>
      </c>
      <c r="K540" s="217" t="s">
        <v>149</v>
      </c>
      <c r="L540" s="46"/>
      <c r="M540" s="222" t="s">
        <v>19</v>
      </c>
      <c r="N540" s="223" t="s">
        <v>45</v>
      </c>
      <c r="O540" s="86"/>
      <c r="P540" s="224">
        <f>O540*H540</f>
        <v>0</v>
      </c>
      <c r="Q540" s="224">
        <v>0</v>
      </c>
      <c r="R540" s="224">
        <f>Q540*H540</f>
        <v>0</v>
      </c>
      <c r="S540" s="224">
        <v>0</v>
      </c>
      <c r="T540" s="225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26" t="s">
        <v>276</v>
      </c>
      <c r="AT540" s="226" t="s">
        <v>145</v>
      </c>
      <c r="AU540" s="226" t="s">
        <v>83</v>
      </c>
      <c r="AY540" s="19" t="s">
        <v>143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19" t="s">
        <v>81</v>
      </c>
      <c r="BK540" s="227">
        <f>ROUND(I540*H540,2)</f>
        <v>0</v>
      </c>
      <c r="BL540" s="19" t="s">
        <v>276</v>
      </c>
      <c r="BM540" s="226" t="s">
        <v>653</v>
      </c>
    </row>
    <row r="541" s="2" customFormat="1">
      <c r="A541" s="40"/>
      <c r="B541" s="41"/>
      <c r="C541" s="42"/>
      <c r="D541" s="228" t="s">
        <v>152</v>
      </c>
      <c r="E541" s="42"/>
      <c r="F541" s="229" t="s">
        <v>654</v>
      </c>
      <c r="G541" s="42"/>
      <c r="H541" s="42"/>
      <c r="I541" s="230"/>
      <c r="J541" s="42"/>
      <c r="K541" s="42"/>
      <c r="L541" s="46"/>
      <c r="M541" s="231"/>
      <c r="N541" s="232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152</v>
      </c>
      <c r="AU541" s="19" t="s">
        <v>83</v>
      </c>
    </row>
    <row r="542" s="13" customFormat="1">
      <c r="A542" s="13"/>
      <c r="B542" s="233"/>
      <c r="C542" s="234"/>
      <c r="D542" s="235" t="s">
        <v>154</v>
      </c>
      <c r="E542" s="236" t="s">
        <v>19</v>
      </c>
      <c r="F542" s="237" t="s">
        <v>655</v>
      </c>
      <c r="G542" s="234"/>
      <c r="H542" s="236" t="s">
        <v>19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154</v>
      </c>
      <c r="AU542" s="243" t="s">
        <v>83</v>
      </c>
      <c r="AV542" s="13" t="s">
        <v>81</v>
      </c>
      <c r="AW542" s="13" t="s">
        <v>35</v>
      </c>
      <c r="AX542" s="13" t="s">
        <v>74</v>
      </c>
      <c r="AY542" s="243" t="s">
        <v>143</v>
      </c>
    </row>
    <row r="543" s="14" customFormat="1">
      <c r="A543" s="14"/>
      <c r="B543" s="244"/>
      <c r="C543" s="245"/>
      <c r="D543" s="235" t="s">
        <v>154</v>
      </c>
      <c r="E543" s="246" t="s">
        <v>19</v>
      </c>
      <c r="F543" s="247" t="s">
        <v>656</v>
      </c>
      <c r="G543" s="245"/>
      <c r="H543" s="248">
        <v>1187.5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154</v>
      </c>
      <c r="AU543" s="254" t="s">
        <v>83</v>
      </c>
      <c r="AV543" s="14" t="s">
        <v>83</v>
      </c>
      <c r="AW543" s="14" t="s">
        <v>35</v>
      </c>
      <c r="AX543" s="14" t="s">
        <v>74</v>
      </c>
      <c r="AY543" s="254" t="s">
        <v>143</v>
      </c>
    </row>
    <row r="544" s="15" customFormat="1">
      <c r="A544" s="15"/>
      <c r="B544" s="255"/>
      <c r="C544" s="256"/>
      <c r="D544" s="235" t="s">
        <v>154</v>
      </c>
      <c r="E544" s="257" t="s">
        <v>19</v>
      </c>
      <c r="F544" s="258" t="s">
        <v>157</v>
      </c>
      <c r="G544" s="256"/>
      <c r="H544" s="259">
        <v>1187.5</v>
      </c>
      <c r="I544" s="260"/>
      <c r="J544" s="256"/>
      <c r="K544" s="256"/>
      <c r="L544" s="261"/>
      <c r="M544" s="262"/>
      <c r="N544" s="263"/>
      <c r="O544" s="263"/>
      <c r="P544" s="263"/>
      <c r="Q544" s="263"/>
      <c r="R544" s="263"/>
      <c r="S544" s="263"/>
      <c r="T544" s="264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5" t="s">
        <v>154</v>
      </c>
      <c r="AU544" s="265" t="s">
        <v>83</v>
      </c>
      <c r="AV544" s="15" t="s">
        <v>150</v>
      </c>
      <c r="AW544" s="15" t="s">
        <v>35</v>
      </c>
      <c r="AX544" s="15" t="s">
        <v>81</v>
      </c>
      <c r="AY544" s="265" t="s">
        <v>143</v>
      </c>
    </row>
    <row r="545" s="2" customFormat="1" ht="16.5" customHeight="1">
      <c r="A545" s="40"/>
      <c r="B545" s="41"/>
      <c r="C545" s="266" t="s">
        <v>657</v>
      </c>
      <c r="D545" s="266" t="s">
        <v>192</v>
      </c>
      <c r="E545" s="267" t="s">
        <v>658</v>
      </c>
      <c r="F545" s="268" t="s">
        <v>659</v>
      </c>
      <c r="G545" s="269" t="s">
        <v>148</v>
      </c>
      <c r="H545" s="270">
        <v>2.9929999999999999</v>
      </c>
      <c r="I545" s="271"/>
      <c r="J545" s="272">
        <f>ROUND(I545*H545,2)</f>
        <v>0</v>
      </c>
      <c r="K545" s="268" t="s">
        <v>149</v>
      </c>
      <c r="L545" s="273"/>
      <c r="M545" s="274" t="s">
        <v>19</v>
      </c>
      <c r="N545" s="275" t="s">
        <v>45</v>
      </c>
      <c r="O545" s="86"/>
      <c r="P545" s="224">
        <f>O545*H545</f>
        <v>0</v>
      </c>
      <c r="Q545" s="224">
        <v>0.55000000000000004</v>
      </c>
      <c r="R545" s="224">
        <f>Q545*H545</f>
        <v>1.64615</v>
      </c>
      <c r="S545" s="224">
        <v>0</v>
      </c>
      <c r="T545" s="225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26" t="s">
        <v>371</v>
      </c>
      <c r="AT545" s="226" t="s">
        <v>192</v>
      </c>
      <c r="AU545" s="226" t="s">
        <v>83</v>
      </c>
      <c r="AY545" s="19" t="s">
        <v>143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9" t="s">
        <v>81</v>
      </c>
      <c r="BK545" s="227">
        <f>ROUND(I545*H545,2)</f>
        <v>0</v>
      </c>
      <c r="BL545" s="19" t="s">
        <v>276</v>
      </c>
      <c r="BM545" s="226" t="s">
        <v>660</v>
      </c>
    </row>
    <row r="546" s="14" customFormat="1">
      <c r="A546" s="14"/>
      <c r="B546" s="244"/>
      <c r="C546" s="245"/>
      <c r="D546" s="235" t="s">
        <v>154</v>
      </c>
      <c r="E546" s="245"/>
      <c r="F546" s="247" t="s">
        <v>661</v>
      </c>
      <c r="G546" s="245"/>
      <c r="H546" s="248">
        <v>2.9929999999999999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154</v>
      </c>
      <c r="AU546" s="254" t="s">
        <v>83</v>
      </c>
      <c r="AV546" s="14" t="s">
        <v>83</v>
      </c>
      <c r="AW546" s="14" t="s">
        <v>4</v>
      </c>
      <c r="AX546" s="14" t="s">
        <v>81</v>
      </c>
      <c r="AY546" s="254" t="s">
        <v>143</v>
      </c>
    </row>
    <row r="547" s="2" customFormat="1" ht="37.8" customHeight="1">
      <c r="A547" s="40"/>
      <c r="B547" s="41"/>
      <c r="C547" s="215" t="s">
        <v>662</v>
      </c>
      <c r="D547" s="215" t="s">
        <v>145</v>
      </c>
      <c r="E547" s="216" t="s">
        <v>663</v>
      </c>
      <c r="F547" s="217" t="s">
        <v>664</v>
      </c>
      <c r="G547" s="218" t="s">
        <v>341</v>
      </c>
      <c r="H547" s="219">
        <v>671.875</v>
      </c>
      <c r="I547" s="220"/>
      <c r="J547" s="221">
        <f>ROUND(I547*H547,2)</f>
        <v>0</v>
      </c>
      <c r="K547" s="217" t="s">
        <v>149</v>
      </c>
      <c r="L547" s="46"/>
      <c r="M547" s="222" t="s">
        <v>19</v>
      </c>
      <c r="N547" s="223" t="s">
        <v>45</v>
      </c>
      <c r="O547" s="86"/>
      <c r="P547" s="224">
        <f>O547*H547</f>
        <v>0</v>
      </c>
      <c r="Q547" s="224">
        <v>0</v>
      </c>
      <c r="R547" s="224">
        <f>Q547*H547</f>
        <v>0</v>
      </c>
      <c r="S547" s="224">
        <v>0</v>
      </c>
      <c r="T547" s="225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6" t="s">
        <v>276</v>
      </c>
      <c r="AT547" s="226" t="s">
        <v>145</v>
      </c>
      <c r="AU547" s="226" t="s">
        <v>83</v>
      </c>
      <c r="AY547" s="19" t="s">
        <v>143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19" t="s">
        <v>81</v>
      </c>
      <c r="BK547" s="227">
        <f>ROUND(I547*H547,2)</f>
        <v>0</v>
      </c>
      <c r="BL547" s="19" t="s">
        <v>276</v>
      </c>
      <c r="BM547" s="226" t="s">
        <v>665</v>
      </c>
    </row>
    <row r="548" s="2" customFormat="1">
      <c r="A548" s="40"/>
      <c r="B548" s="41"/>
      <c r="C548" s="42"/>
      <c r="D548" s="228" t="s">
        <v>152</v>
      </c>
      <c r="E548" s="42"/>
      <c r="F548" s="229" t="s">
        <v>666</v>
      </c>
      <c r="G548" s="42"/>
      <c r="H548" s="42"/>
      <c r="I548" s="230"/>
      <c r="J548" s="42"/>
      <c r="K548" s="42"/>
      <c r="L548" s="46"/>
      <c r="M548" s="231"/>
      <c r="N548" s="232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152</v>
      </c>
      <c r="AU548" s="19" t="s">
        <v>83</v>
      </c>
    </row>
    <row r="549" s="13" customFormat="1">
      <c r="A549" s="13"/>
      <c r="B549" s="233"/>
      <c r="C549" s="234"/>
      <c r="D549" s="235" t="s">
        <v>154</v>
      </c>
      <c r="E549" s="236" t="s">
        <v>19</v>
      </c>
      <c r="F549" s="237" t="s">
        <v>655</v>
      </c>
      <c r="G549" s="234"/>
      <c r="H549" s="236" t="s">
        <v>19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154</v>
      </c>
      <c r="AU549" s="243" t="s">
        <v>83</v>
      </c>
      <c r="AV549" s="13" t="s">
        <v>81</v>
      </c>
      <c r="AW549" s="13" t="s">
        <v>35</v>
      </c>
      <c r="AX549" s="13" t="s">
        <v>74</v>
      </c>
      <c r="AY549" s="243" t="s">
        <v>143</v>
      </c>
    </row>
    <row r="550" s="14" customFormat="1">
      <c r="A550" s="14"/>
      <c r="B550" s="244"/>
      <c r="C550" s="245"/>
      <c r="D550" s="235" t="s">
        <v>154</v>
      </c>
      <c r="E550" s="246" t="s">
        <v>19</v>
      </c>
      <c r="F550" s="247" t="s">
        <v>667</v>
      </c>
      <c r="G550" s="245"/>
      <c r="H550" s="248">
        <v>671.875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154</v>
      </c>
      <c r="AU550" s="254" t="s">
        <v>83</v>
      </c>
      <c r="AV550" s="14" t="s">
        <v>83</v>
      </c>
      <c r="AW550" s="14" t="s">
        <v>35</v>
      </c>
      <c r="AX550" s="14" t="s">
        <v>74</v>
      </c>
      <c r="AY550" s="254" t="s">
        <v>143</v>
      </c>
    </row>
    <row r="551" s="15" customFormat="1">
      <c r="A551" s="15"/>
      <c r="B551" s="255"/>
      <c r="C551" s="256"/>
      <c r="D551" s="235" t="s">
        <v>154</v>
      </c>
      <c r="E551" s="257" t="s">
        <v>19</v>
      </c>
      <c r="F551" s="258" t="s">
        <v>157</v>
      </c>
      <c r="G551" s="256"/>
      <c r="H551" s="259">
        <v>671.875</v>
      </c>
      <c r="I551" s="260"/>
      <c r="J551" s="256"/>
      <c r="K551" s="256"/>
      <c r="L551" s="261"/>
      <c r="M551" s="262"/>
      <c r="N551" s="263"/>
      <c r="O551" s="263"/>
      <c r="P551" s="263"/>
      <c r="Q551" s="263"/>
      <c r="R551" s="263"/>
      <c r="S551" s="263"/>
      <c r="T551" s="26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5" t="s">
        <v>154</v>
      </c>
      <c r="AU551" s="265" t="s">
        <v>83</v>
      </c>
      <c r="AV551" s="15" t="s">
        <v>150</v>
      </c>
      <c r="AW551" s="15" t="s">
        <v>35</v>
      </c>
      <c r="AX551" s="15" t="s">
        <v>81</v>
      </c>
      <c r="AY551" s="265" t="s">
        <v>143</v>
      </c>
    </row>
    <row r="552" s="2" customFormat="1" ht="21.75" customHeight="1">
      <c r="A552" s="40"/>
      <c r="B552" s="41"/>
      <c r="C552" s="266" t="s">
        <v>668</v>
      </c>
      <c r="D552" s="266" t="s">
        <v>192</v>
      </c>
      <c r="E552" s="267" t="s">
        <v>669</v>
      </c>
      <c r="F552" s="268" t="s">
        <v>670</v>
      </c>
      <c r="G552" s="269" t="s">
        <v>148</v>
      </c>
      <c r="H552" s="270">
        <v>4.5149999999999997</v>
      </c>
      <c r="I552" s="271"/>
      <c r="J552" s="272">
        <f>ROUND(I552*H552,2)</f>
        <v>0</v>
      </c>
      <c r="K552" s="268" t="s">
        <v>149</v>
      </c>
      <c r="L552" s="273"/>
      <c r="M552" s="274" t="s">
        <v>19</v>
      </c>
      <c r="N552" s="275" t="s">
        <v>45</v>
      </c>
      <c r="O552" s="86"/>
      <c r="P552" s="224">
        <f>O552*H552</f>
        <v>0</v>
      </c>
      <c r="Q552" s="224">
        <v>0.55000000000000004</v>
      </c>
      <c r="R552" s="224">
        <f>Q552*H552</f>
        <v>2.48325</v>
      </c>
      <c r="S552" s="224">
        <v>0</v>
      </c>
      <c r="T552" s="225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26" t="s">
        <v>371</v>
      </c>
      <c r="AT552" s="226" t="s">
        <v>192</v>
      </c>
      <c r="AU552" s="226" t="s">
        <v>83</v>
      </c>
      <c r="AY552" s="19" t="s">
        <v>143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9" t="s">
        <v>81</v>
      </c>
      <c r="BK552" s="227">
        <f>ROUND(I552*H552,2)</f>
        <v>0</v>
      </c>
      <c r="BL552" s="19" t="s">
        <v>276</v>
      </c>
      <c r="BM552" s="226" t="s">
        <v>671</v>
      </c>
    </row>
    <row r="553" s="14" customFormat="1">
      <c r="A553" s="14"/>
      <c r="B553" s="244"/>
      <c r="C553" s="245"/>
      <c r="D553" s="235" t="s">
        <v>154</v>
      </c>
      <c r="E553" s="245"/>
      <c r="F553" s="247" t="s">
        <v>672</v>
      </c>
      <c r="G553" s="245"/>
      <c r="H553" s="248">
        <v>4.5149999999999997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154</v>
      </c>
      <c r="AU553" s="254" t="s">
        <v>83</v>
      </c>
      <c r="AV553" s="14" t="s">
        <v>83</v>
      </c>
      <c r="AW553" s="14" t="s">
        <v>4</v>
      </c>
      <c r="AX553" s="14" t="s">
        <v>81</v>
      </c>
      <c r="AY553" s="254" t="s">
        <v>143</v>
      </c>
    </row>
    <row r="554" s="2" customFormat="1" ht="24.15" customHeight="1">
      <c r="A554" s="40"/>
      <c r="B554" s="41"/>
      <c r="C554" s="215" t="s">
        <v>673</v>
      </c>
      <c r="D554" s="215" t="s">
        <v>145</v>
      </c>
      <c r="E554" s="216" t="s">
        <v>674</v>
      </c>
      <c r="F554" s="217" t="s">
        <v>675</v>
      </c>
      <c r="G554" s="218" t="s">
        <v>160</v>
      </c>
      <c r="H554" s="219">
        <v>10.08</v>
      </c>
      <c r="I554" s="220"/>
      <c r="J554" s="221">
        <f>ROUND(I554*H554,2)</f>
        <v>0</v>
      </c>
      <c r="K554" s="217" t="s">
        <v>149</v>
      </c>
      <c r="L554" s="46"/>
      <c r="M554" s="222" t="s">
        <v>19</v>
      </c>
      <c r="N554" s="223" t="s">
        <v>45</v>
      </c>
      <c r="O554" s="86"/>
      <c r="P554" s="224">
        <f>O554*H554</f>
        <v>0</v>
      </c>
      <c r="Q554" s="224">
        <v>0</v>
      </c>
      <c r="R554" s="224">
        <f>Q554*H554</f>
        <v>0</v>
      </c>
      <c r="S554" s="224">
        <v>0</v>
      </c>
      <c r="T554" s="225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6" t="s">
        <v>276</v>
      </c>
      <c r="AT554" s="226" t="s">
        <v>145</v>
      </c>
      <c r="AU554" s="226" t="s">
        <v>83</v>
      </c>
      <c r="AY554" s="19" t="s">
        <v>143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9" t="s">
        <v>81</v>
      </c>
      <c r="BK554" s="227">
        <f>ROUND(I554*H554,2)</f>
        <v>0</v>
      </c>
      <c r="BL554" s="19" t="s">
        <v>276</v>
      </c>
      <c r="BM554" s="226" t="s">
        <v>676</v>
      </c>
    </row>
    <row r="555" s="2" customFormat="1">
      <c r="A555" s="40"/>
      <c r="B555" s="41"/>
      <c r="C555" s="42"/>
      <c r="D555" s="228" t="s">
        <v>152</v>
      </c>
      <c r="E555" s="42"/>
      <c r="F555" s="229" t="s">
        <v>677</v>
      </c>
      <c r="G555" s="42"/>
      <c r="H555" s="42"/>
      <c r="I555" s="230"/>
      <c r="J555" s="42"/>
      <c r="K555" s="42"/>
      <c r="L555" s="46"/>
      <c r="M555" s="231"/>
      <c r="N555" s="232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152</v>
      </c>
      <c r="AU555" s="19" t="s">
        <v>83</v>
      </c>
    </row>
    <row r="556" s="14" customFormat="1">
      <c r="A556" s="14"/>
      <c r="B556" s="244"/>
      <c r="C556" s="245"/>
      <c r="D556" s="235" t="s">
        <v>154</v>
      </c>
      <c r="E556" s="246" t="s">
        <v>19</v>
      </c>
      <c r="F556" s="247" t="s">
        <v>678</v>
      </c>
      <c r="G556" s="245"/>
      <c r="H556" s="248">
        <v>10.08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154</v>
      </c>
      <c r="AU556" s="254" t="s">
        <v>83</v>
      </c>
      <c r="AV556" s="14" t="s">
        <v>83</v>
      </c>
      <c r="AW556" s="14" t="s">
        <v>35</v>
      </c>
      <c r="AX556" s="14" t="s">
        <v>74</v>
      </c>
      <c r="AY556" s="254" t="s">
        <v>143</v>
      </c>
    </row>
    <row r="557" s="15" customFormat="1">
      <c r="A557" s="15"/>
      <c r="B557" s="255"/>
      <c r="C557" s="256"/>
      <c r="D557" s="235" t="s">
        <v>154</v>
      </c>
      <c r="E557" s="257" t="s">
        <v>19</v>
      </c>
      <c r="F557" s="258" t="s">
        <v>157</v>
      </c>
      <c r="G557" s="256"/>
      <c r="H557" s="259">
        <v>10.08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154</v>
      </c>
      <c r="AU557" s="265" t="s">
        <v>83</v>
      </c>
      <c r="AV557" s="15" t="s">
        <v>150</v>
      </c>
      <c r="AW557" s="15" t="s">
        <v>35</v>
      </c>
      <c r="AX557" s="15" t="s">
        <v>81</v>
      </c>
      <c r="AY557" s="265" t="s">
        <v>143</v>
      </c>
    </row>
    <row r="558" s="2" customFormat="1" ht="24.15" customHeight="1">
      <c r="A558" s="40"/>
      <c r="B558" s="41"/>
      <c r="C558" s="266" t="s">
        <v>679</v>
      </c>
      <c r="D558" s="266" t="s">
        <v>192</v>
      </c>
      <c r="E558" s="267" t="s">
        <v>680</v>
      </c>
      <c r="F558" s="268" t="s">
        <v>681</v>
      </c>
      <c r="G558" s="269" t="s">
        <v>148</v>
      </c>
      <c r="H558" s="270">
        <v>0.252</v>
      </c>
      <c r="I558" s="271"/>
      <c r="J558" s="272">
        <f>ROUND(I558*H558,2)</f>
        <v>0</v>
      </c>
      <c r="K558" s="268" t="s">
        <v>149</v>
      </c>
      <c r="L558" s="273"/>
      <c r="M558" s="274" t="s">
        <v>19</v>
      </c>
      <c r="N558" s="275" t="s">
        <v>45</v>
      </c>
      <c r="O558" s="86"/>
      <c r="P558" s="224">
        <f>O558*H558</f>
        <v>0</v>
      </c>
      <c r="Q558" s="224">
        <v>0.55000000000000004</v>
      </c>
      <c r="R558" s="224">
        <f>Q558*H558</f>
        <v>0.1386</v>
      </c>
      <c r="S558" s="224">
        <v>0</v>
      </c>
      <c r="T558" s="225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26" t="s">
        <v>371</v>
      </c>
      <c r="AT558" s="226" t="s">
        <v>192</v>
      </c>
      <c r="AU558" s="226" t="s">
        <v>83</v>
      </c>
      <c r="AY558" s="19" t="s">
        <v>143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9" t="s">
        <v>81</v>
      </c>
      <c r="BK558" s="227">
        <f>ROUND(I558*H558,2)</f>
        <v>0</v>
      </c>
      <c r="BL558" s="19" t="s">
        <v>276</v>
      </c>
      <c r="BM558" s="226" t="s">
        <v>682</v>
      </c>
    </row>
    <row r="559" s="14" customFormat="1">
      <c r="A559" s="14"/>
      <c r="B559" s="244"/>
      <c r="C559" s="245"/>
      <c r="D559" s="235" t="s">
        <v>154</v>
      </c>
      <c r="E559" s="245"/>
      <c r="F559" s="247" t="s">
        <v>683</v>
      </c>
      <c r="G559" s="245"/>
      <c r="H559" s="248">
        <v>0.252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154</v>
      </c>
      <c r="AU559" s="254" t="s">
        <v>83</v>
      </c>
      <c r="AV559" s="14" t="s">
        <v>83</v>
      </c>
      <c r="AW559" s="14" t="s">
        <v>4</v>
      </c>
      <c r="AX559" s="14" t="s">
        <v>81</v>
      </c>
      <c r="AY559" s="254" t="s">
        <v>143</v>
      </c>
    </row>
    <row r="560" s="2" customFormat="1" ht="33" customHeight="1">
      <c r="A560" s="40"/>
      <c r="B560" s="41"/>
      <c r="C560" s="215" t="s">
        <v>684</v>
      </c>
      <c r="D560" s="215" t="s">
        <v>145</v>
      </c>
      <c r="E560" s="216" t="s">
        <v>685</v>
      </c>
      <c r="F560" s="217" t="s">
        <v>686</v>
      </c>
      <c r="G560" s="218" t="s">
        <v>265</v>
      </c>
      <c r="H560" s="219">
        <v>9</v>
      </c>
      <c r="I560" s="220"/>
      <c r="J560" s="221">
        <f>ROUND(I560*H560,2)</f>
        <v>0</v>
      </c>
      <c r="K560" s="217" t="s">
        <v>149</v>
      </c>
      <c r="L560" s="46"/>
      <c r="M560" s="222" t="s">
        <v>19</v>
      </c>
      <c r="N560" s="223" t="s">
        <v>45</v>
      </c>
      <c r="O560" s="86"/>
      <c r="P560" s="224">
        <f>O560*H560</f>
        <v>0</v>
      </c>
      <c r="Q560" s="224">
        <v>0.00029999999999999997</v>
      </c>
      <c r="R560" s="224">
        <f>Q560*H560</f>
        <v>0.0026999999999999997</v>
      </c>
      <c r="S560" s="224">
        <v>0</v>
      </c>
      <c r="T560" s="225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6" t="s">
        <v>276</v>
      </c>
      <c r="AT560" s="226" t="s">
        <v>145</v>
      </c>
      <c r="AU560" s="226" t="s">
        <v>83</v>
      </c>
      <c r="AY560" s="19" t="s">
        <v>143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9" t="s">
        <v>81</v>
      </c>
      <c r="BK560" s="227">
        <f>ROUND(I560*H560,2)</f>
        <v>0</v>
      </c>
      <c r="BL560" s="19" t="s">
        <v>276</v>
      </c>
      <c r="BM560" s="226" t="s">
        <v>687</v>
      </c>
    </row>
    <row r="561" s="2" customFormat="1">
      <c r="A561" s="40"/>
      <c r="B561" s="41"/>
      <c r="C561" s="42"/>
      <c r="D561" s="228" t="s">
        <v>152</v>
      </c>
      <c r="E561" s="42"/>
      <c r="F561" s="229" t="s">
        <v>688</v>
      </c>
      <c r="G561" s="42"/>
      <c r="H561" s="42"/>
      <c r="I561" s="230"/>
      <c r="J561" s="42"/>
      <c r="K561" s="42"/>
      <c r="L561" s="46"/>
      <c r="M561" s="231"/>
      <c r="N561" s="232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152</v>
      </c>
      <c r="AU561" s="19" t="s">
        <v>83</v>
      </c>
    </row>
    <row r="562" s="14" customFormat="1">
      <c r="A562" s="14"/>
      <c r="B562" s="244"/>
      <c r="C562" s="245"/>
      <c r="D562" s="235" t="s">
        <v>154</v>
      </c>
      <c r="E562" s="246" t="s">
        <v>19</v>
      </c>
      <c r="F562" s="247" t="s">
        <v>689</v>
      </c>
      <c r="G562" s="245"/>
      <c r="H562" s="248">
        <v>6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154</v>
      </c>
      <c r="AU562" s="254" t="s">
        <v>83</v>
      </c>
      <c r="AV562" s="14" t="s">
        <v>83</v>
      </c>
      <c r="AW562" s="14" t="s">
        <v>35</v>
      </c>
      <c r="AX562" s="14" t="s">
        <v>74</v>
      </c>
      <c r="AY562" s="254" t="s">
        <v>143</v>
      </c>
    </row>
    <row r="563" s="14" customFormat="1">
      <c r="A563" s="14"/>
      <c r="B563" s="244"/>
      <c r="C563" s="245"/>
      <c r="D563" s="235" t="s">
        <v>154</v>
      </c>
      <c r="E563" s="246" t="s">
        <v>19</v>
      </c>
      <c r="F563" s="247" t="s">
        <v>690</v>
      </c>
      <c r="G563" s="245"/>
      <c r="H563" s="248">
        <v>2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154</v>
      </c>
      <c r="AU563" s="254" t="s">
        <v>83</v>
      </c>
      <c r="AV563" s="14" t="s">
        <v>83</v>
      </c>
      <c r="AW563" s="14" t="s">
        <v>35</v>
      </c>
      <c r="AX563" s="14" t="s">
        <v>74</v>
      </c>
      <c r="AY563" s="254" t="s">
        <v>143</v>
      </c>
    </row>
    <row r="564" s="14" customFormat="1">
      <c r="A564" s="14"/>
      <c r="B564" s="244"/>
      <c r="C564" s="245"/>
      <c r="D564" s="235" t="s">
        <v>154</v>
      </c>
      <c r="E564" s="246" t="s">
        <v>19</v>
      </c>
      <c r="F564" s="247" t="s">
        <v>691</v>
      </c>
      <c r="G564" s="245"/>
      <c r="H564" s="248">
        <v>1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154</v>
      </c>
      <c r="AU564" s="254" t="s">
        <v>83</v>
      </c>
      <c r="AV564" s="14" t="s">
        <v>83</v>
      </c>
      <c r="AW564" s="14" t="s">
        <v>35</v>
      </c>
      <c r="AX564" s="14" t="s">
        <v>74</v>
      </c>
      <c r="AY564" s="254" t="s">
        <v>143</v>
      </c>
    </row>
    <row r="565" s="15" customFormat="1">
      <c r="A565" s="15"/>
      <c r="B565" s="255"/>
      <c r="C565" s="256"/>
      <c r="D565" s="235" t="s">
        <v>154</v>
      </c>
      <c r="E565" s="257" t="s">
        <v>19</v>
      </c>
      <c r="F565" s="258" t="s">
        <v>157</v>
      </c>
      <c r="G565" s="256"/>
      <c r="H565" s="259">
        <v>9</v>
      </c>
      <c r="I565" s="260"/>
      <c r="J565" s="256"/>
      <c r="K565" s="256"/>
      <c r="L565" s="261"/>
      <c r="M565" s="262"/>
      <c r="N565" s="263"/>
      <c r="O565" s="263"/>
      <c r="P565" s="263"/>
      <c r="Q565" s="263"/>
      <c r="R565" s="263"/>
      <c r="S565" s="263"/>
      <c r="T565" s="26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5" t="s">
        <v>154</v>
      </c>
      <c r="AU565" s="265" t="s">
        <v>83</v>
      </c>
      <c r="AV565" s="15" t="s">
        <v>150</v>
      </c>
      <c r="AW565" s="15" t="s">
        <v>35</v>
      </c>
      <c r="AX565" s="15" t="s">
        <v>81</v>
      </c>
      <c r="AY565" s="265" t="s">
        <v>143</v>
      </c>
    </row>
    <row r="566" s="2" customFormat="1" ht="44.25" customHeight="1">
      <c r="A566" s="40"/>
      <c r="B566" s="41"/>
      <c r="C566" s="215" t="s">
        <v>692</v>
      </c>
      <c r="D566" s="215" t="s">
        <v>145</v>
      </c>
      <c r="E566" s="216" t="s">
        <v>693</v>
      </c>
      <c r="F566" s="217" t="s">
        <v>694</v>
      </c>
      <c r="G566" s="218" t="s">
        <v>341</v>
      </c>
      <c r="H566" s="219">
        <v>68.400000000000006</v>
      </c>
      <c r="I566" s="220"/>
      <c r="J566" s="221">
        <f>ROUND(I566*H566,2)</f>
        <v>0</v>
      </c>
      <c r="K566" s="217" t="s">
        <v>149</v>
      </c>
      <c r="L566" s="46"/>
      <c r="M566" s="222" t="s">
        <v>19</v>
      </c>
      <c r="N566" s="223" t="s">
        <v>45</v>
      </c>
      <c r="O566" s="86"/>
      <c r="P566" s="224">
        <f>O566*H566</f>
        <v>0</v>
      </c>
      <c r="Q566" s="224">
        <v>0</v>
      </c>
      <c r="R566" s="224">
        <f>Q566*H566</f>
        <v>0</v>
      </c>
      <c r="S566" s="224">
        <v>0.012319999999999999</v>
      </c>
      <c r="T566" s="225">
        <f>S566*H566</f>
        <v>0.84268799999999999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6" t="s">
        <v>276</v>
      </c>
      <c r="AT566" s="226" t="s">
        <v>145</v>
      </c>
      <c r="AU566" s="226" t="s">
        <v>83</v>
      </c>
      <c r="AY566" s="19" t="s">
        <v>143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9" t="s">
        <v>81</v>
      </c>
      <c r="BK566" s="227">
        <f>ROUND(I566*H566,2)</f>
        <v>0</v>
      </c>
      <c r="BL566" s="19" t="s">
        <v>276</v>
      </c>
      <c r="BM566" s="226" t="s">
        <v>695</v>
      </c>
    </row>
    <row r="567" s="2" customFormat="1">
      <c r="A567" s="40"/>
      <c r="B567" s="41"/>
      <c r="C567" s="42"/>
      <c r="D567" s="228" t="s">
        <v>152</v>
      </c>
      <c r="E567" s="42"/>
      <c r="F567" s="229" t="s">
        <v>696</v>
      </c>
      <c r="G567" s="42"/>
      <c r="H567" s="42"/>
      <c r="I567" s="230"/>
      <c r="J567" s="42"/>
      <c r="K567" s="42"/>
      <c r="L567" s="46"/>
      <c r="M567" s="231"/>
      <c r="N567" s="232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152</v>
      </c>
      <c r="AU567" s="19" t="s">
        <v>83</v>
      </c>
    </row>
    <row r="568" s="14" customFormat="1">
      <c r="A568" s="14"/>
      <c r="B568" s="244"/>
      <c r="C568" s="245"/>
      <c r="D568" s="235" t="s">
        <v>154</v>
      </c>
      <c r="E568" s="246" t="s">
        <v>19</v>
      </c>
      <c r="F568" s="247" t="s">
        <v>697</v>
      </c>
      <c r="G568" s="245"/>
      <c r="H568" s="248">
        <v>30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154</v>
      </c>
      <c r="AU568" s="254" t="s">
        <v>83</v>
      </c>
      <c r="AV568" s="14" t="s">
        <v>83</v>
      </c>
      <c r="AW568" s="14" t="s">
        <v>35</v>
      </c>
      <c r="AX568" s="14" t="s">
        <v>74</v>
      </c>
      <c r="AY568" s="254" t="s">
        <v>143</v>
      </c>
    </row>
    <row r="569" s="14" customFormat="1">
      <c r="A569" s="14"/>
      <c r="B569" s="244"/>
      <c r="C569" s="245"/>
      <c r="D569" s="235" t="s">
        <v>154</v>
      </c>
      <c r="E569" s="246" t="s">
        <v>19</v>
      </c>
      <c r="F569" s="247" t="s">
        <v>698</v>
      </c>
      <c r="G569" s="245"/>
      <c r="H569" s="248">
        <v>3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154</v>
      </c>
      <c r="AU569" s="254" t="s">
        <v>83</v>
      </c>
      <c r="AV569" s="14" t="s">
        <v>83</v>
      </c>
      <c r="AW569" s="14" t="s">
        <v>35</v>
      </c>
      <c r="AX569" s="14" t="s">
        <v>74</v>
      </c>
      <c r="AY569" s="254" t="s">
        <v>143</v>
      </c>
    </row>
    <row r="570" s="14" customFormat="1">
      <c r="A570" s="14"/>
      <c r="B570" s="244"/>
      <c r="C570" s="245"/>
      <c r="D570" s="235" t="s">
        <v>154</v>
      </c>
      <c r="E570" s="246" t="s">
        <v>19</v>
      </c>
      <c r="F570" s="247" t="s">
        <v>699</v>
      </c>
      <c r="G570" s="245"/>
      <c r="H570" s="248">
        <v>10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154</v>
      </c>
      <c r="AU570" s="254" t="s">
        <v>83</v>
      </c>
      <c r="AV570" s="14" t="s">
        <v>83</v>
      </c>
      <c r="AW570" s="14" t="s">
        <v>35</v>
      </c>
      <c r="AX570" s="14" t="s">
        <v>74</v>
      </c>
      <c r="AY570" s="254" t="s">
        <v>143</v>
      </c>
    </row>
    <row r="571" s="14" customFormat="1">
      <c r="A571" s="14"/>
      <c r="B571" s="244"/>
      <c r="C571" s="245"/>
      <c r="D571" s="235" t="s">
        <v>154</v>
      </c>
      <c r="E571" s="246" t="s">
        <v>19</v>
      </c>
      <c r="F571" s="247" t="s">
        <v>700</v>
      </c>
      <c r="G571" s="245"/>
      <c r="H571" s="248">
        <v>4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154</v>
      </c>
      <c r="AU571" s="254" t="s">
        <v>83</v>
      </c>
      <c r="AV571" s="14" t="s">
        <v>83</v>
      </c>
      <c r="AW571" s="14" t="s">
        <v>35</v>
      </c>
      <c r="AX571" s="14" t="s">
        <v>74</v>
      </c>
      <c r="AY571" s="254" t="s">
        <v>143</v>
      </c>
    </row>
    <row r="572" s="14" customFormat="1">
      <c r="A572" s="14"/>
      <c r="B572" s="244"/>
      <c r="C572" s="245"/>
      <c r="D572" s="235" t="s">
        <v>154</v>
      </c>
      <c r="E572" s="246" t="s">
        <v>19</v>
      </c>
      <c r="F572" s="247" t="s">
        <v>701</v>
      </c>
      <c r="G572" s="245"/>
      <c r="H572" s="248">
        <v>15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154</v>
      </c>
      <c r="AU572" s="254" t="s">
        <v>83</v>
      </c>
      <c r="AV572" s="14" t="s">
        <v>83</v>
      </c>
      <c r="AW572" s="14" t="s">
        <v>35</v>
      </c>
      <c r="AX572" s="14" t="s">
        <v>74</v>
      </c>
      <c r="AY572" s="254" t="s">
        <v>143</v>
      </c>
    </row>
    <row r="573" s="14" customFormat="1">
      <c r="A573" s="14"/>
      <c r="B573" s="244"/>
      <c r="C573" s="245"/>
      <c r="D573" s="235" t="s">
        <v>154</v>
      </c>
      <c r="E573" s="246" t="s">
        <v>19</v>
      </c>
      <c r="F573" s="247" t="s">
        <v>702</v>
      </c>
      <c r="G573" s="245"/>
      <c r="H573" s="248">
        <v>6.4000000000000004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154</v>
      </c>
      <c r="AU573" s="254" t="s">
        <v>83</v>
      </c>
      <c r="AV573" s="14" t="s">
        <v>83</v>
      </c>
      <c r="AW573" s="14" t="s">
        <v>35</v>
      </c>
      <c r="AX573" s="14" t="s">
        <v>74</v>
      </c>
      <c r="AY573" s="254" t="s">
        <v>143</v>
      </c>
    </row>
    <row r="574" s="15" customFormat="1">
      <c r="A574" s="15"/>
      <c r="B574" s="255"/>
      <c r="C574" s="256"/>
      <c r="D574" s="235" t="s">
        <v>154</v>
      </c>
      <c r="E574" s="257" t="s">
        <v>19</v>
      </c>
      <c r="F574" s="258" t="s">
        <v>157</v>
      </c>
      <c r="G574" s="256"/>
      <c r="H574" s="259">
        <v>68.400000000000006</v>
      </c>
      <c r="I574" s="260"/>
      <c r="J574" s="256"/>
      <c r="K574" s="256"/>
      <c r="L574" s="261"/>
      <c r="M574" s="262"/>
      <c r="N574" s="263"/>
      <c r="O574" s="263"/>
      <c r="P574" s="263"/>
      <c r="Q574" s="263"/>
      <c r="R574" s="263"/>
      <c r="S574" s="263"/>
      <c r="T574" s="264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5" t="s">
        <v>154</v>
      </c>
      <c r="AU574" s="265" t="s">
        <v>83</v>
      </c>
      <c r="AV574" s="15" t="s">
        <v>150</v>
      </c>
      <c r="AW574" s="15" t="s">
        <v>35</v>
      </c>
      <c r="AX574" s="15" t="s">
        <v>81</v>
      </c>
      <c r="AY574" s="265" t="s">
        <v>143</v>
      </c>
    </row>
    <row r="575" s="2" customFormat="1" ht="44.25" customHeight="1">
      <c r="A575" s="40"/>
      <c r="B575" s="41"/>
      <c r="C575" s="215" t="s">
        <v>703</v>
      </c>
      <c r="D575" s="215" t="s">
        <v>145</v>
      </c>
      <c r="E575" s="216" t="s">
        <v>704</v>
      </c>
      <c r="F575" s="217" t="s">
        <v>705</v>
      </c>
      <c r="G575" s="218" t="s">
        <v>341</v>
      </c>
      <c r="H575" s="219">
        <v>110.5</v>
      </c>
      <c r="I575" s="220"/>
      <c r="J575" s="221">
        <f>ROUND(I575*H575,2)</f>
        <v>0</v>
      </c>
      <c r="K575" s="217" t="s">
        <v>149</v>
      </c>
      <c r="L575" s="46"/>
      <c r="M575" s="222" t="s">
        <v>19</v>
      </c>
      <c r="N575" s="223" t="s">
        <v>45</v>
      </c>
      <c r="O575" s="86"/>
      <c r="P575" s="224">
        <f>O575*H575</f>
        <v>0</v>
      </c>
      <c r="Q575" s="224">
        <v>0</v>
      </c>
      <c r="R575" s="224">
        <f>Q575*H575</f>
        <v>0</v>
      </c>
      <c r="S575" s="224">
        <v>0.012319999999999999</v>
      </c>
      <c r="T575" s="225">
        <f>S575*H575</f>
        <v>1.3613599999999999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6" t="s">
        <v>276</v>
      </c>
      <c r="AT575" s="226" t="s">
        <v>145</v>
      </c>
      <c r="AU575" s="226" t="s">
        <v>83</v>
      </c>
      <c r="AY575" s="19" t="s">
        <v>143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9" t="s">
        <v>81</v>
      </c>
      <c r="BK575" s="227">
        <f>ROUND(I575*H575,2)</f>
        <v>0</v>
      </c>
      <c r="BL575" s="19" t="s">
        <v>276</v>
      </c>
      <c r="BM575" s="226" t="s">
        <v>706</v>
      </c>
    </row>
    <row r="576" s="2" customFormat="1">
      <c r="A576" s="40"/>
      <c r="B576" s="41"/>
      <c r="C576" s="42"/>
      <c r="D576" s="228" t="s">
        <v>152</v>
      </c>
      <c r="E576" s="42"/>
      <c r="F576" s="229" t="s">
        <v>707</v>
      </c>
      <c r="G576" s="42"/>
      <c r="H576" s="42"/>
      <c r="I576" s="230"/>
      <c r="J576" s="42"/>
      <c r="K576" s="42"/>
      <c r="L576" s="46"/>
      <c r="M576" s="231"/>
      <c r="N576" s="232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152</v>
      </c>
      <c r="AU576" s="19" t="s">
        <v>83</v>
      </c>
    </row>
    <row r="577" s="14" customFormat="1">
      <c r="A577" s="14"/>
      <c r="B577" s="244"/>
      <c r="C577" s="245"/>
      <c r="D577" s="235" t="s">
        <v>154</v>
      </c>
      <c r="E577" s="246" t="s">
        <v>19</v>
      </c>
      <c r="F577" s="247" t="s">
        <v>708</v>
      </c>
      <c r="G577" s="245"/>
      <c r="H577" s="248">
        <v>10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154</v>
      </c>
      <c r="AU577" s="254" t="s">
        <v>83</v>
      </c>
      <c r="AV577" s="14" t="s">
        <v>83</v>
      </c>
      <c r="AW577" s="14" t="s">
        <v>35</v>
      </c>
      <c r="AX577" s="14" t="s">
        <v>74</v>
      </c>
      <c r="AY577" s="254" t="s">
        <v>143</v>
      </c>
    </row>
    <row r="578" s="14" customFormat="1">
      <c r="A578" s="14"/>
      <c r="B578" s="244"/>
      <c r="C578" s="245"/>
      <c r="D578" s="235" t="s">
        <v>154</v>
      </c>
      <c r="E578" s="246" t="s">
        <v>19</v>
      </c>
      <c r="F578" s="247" t="s">
        <v>709</v>
      </c>
      <c r="G578" s="245"/>
      <c r="H578" s="248">
        <v>6.5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154</v>
      </c>
      <c r="AU578" s="254" t="s">
        <v>83</v>
      </c>
      <c r="AV578" s="14" t="s">
        <v>83</v>
      </c>
      <c r="AW578" s="14" t="s">
        <v>35</v>
      </c>
      <c r="AX578" s="14" t="s">
        <v>74</v>
      </c>
      <c r="AY578" s="254" t="s">
        <v>143</v>
      </c>
    </row>
    <row r="579" s="14" customFormat="1">
      <c r="A579" s="14"/>
      <c r="B579" s="244"/>
      <c r="C579" s="245"/>
      <c r="D579" s="235" t="s">
        <v>154</v>
      </c>
      <c r="E579" s="246" t="s">
        <v>19</v>
      </c>
      <c r="F579" s="247" t="s">
        <v>710</v>
      </c>
      <c r="G579" s="245"/>
      <c r="H579" s="248">
        <v>14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154</v>
      </c>
      <c r="AU579" s="254" t="s">
        <v>83</v>
      </c>
      <c r="AV579" s="14" t="s">
        <v>83</v>
      </c>
      <c r="AW579" s="14" t="s">
        <v>35</v>
      </c>
      <c r="AX579" s="14" t="s">
        <v>74</v>
      </c>
      <c r="AY579" s="254" t="s">
        <v>143</v>
      </c>
    </row>
    <row r="580" s="14" customFormat="1">
      <c r="A580" s="14"/>
      <c r="B580" s="244"/>
      <c r="C580" s="245"/>
      <c r="D580" s="235" t="s">
        <v>154</v>
      </c>
      <c r="E580" s="246" t="s">
        <v>19</v>
      </c>
      <c r="F580" s="247" t="s">
        <v>711</v>
      </c>
      <c r="G580" s="245"/>
      <c r="H580" s="248">
        <v>24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154</v>
      </c>
      <c r="AU580" s="254" t="s">
        <v>83</v>
      </c>
      <c r="AV580" s="14" t="s">
        <v>83</v>
      </c>
      <c r="AW580" s="14" t="s">
        <v>35</v>
      </c>
      <c r="AX580" s="14" t="s">
        <v>74</v>
      </c>
      <c r="AY580" s="254" t="s">
        <v>143</v>
      </c>
    </row>
    <row r="581" s="14" customFormat="1">
      <c r="A581" s="14"/>
      <c r="B581" s="244"/>
      <c r="C581" s="245"/>
      <c r="D581" s="235" t="s">
        <v>154</v>
      </c>
      <c r="E581" s="246" t="s">
        <v>19</v>
      </c>
      <c r="F581" s="247" t="s">
        <v>712</v>
      </c>
      <c r="G581" s="245"/>
      <c r="H581" s="248">
        <v>27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154</v>
      </c>
      <c r="AU581" s="254" t="s">
        <v>83</v>
      </c>
      <c r="AV581" s="14" t="s">
        <v>83</v>
      </c>
      <c r="AW581" s="14" t="s">
        <v>35</v>
      </c>
      <c r="AX581" s="14" t="s">
        <v>74</v>
      </c>
      <c r="AY581" s="254" t="s">
        <v>143</v>
      </c>
    </row>
    <row r="582" s="14" customFormat="1">
      <c r="A582" s="14"/>
      <c r="B582" s="244"/>
      <c r="C582" s="245"/>
      <c r="D582" s="235" t="s">
        <v>154</v>
      </c>
      <c r="E582" s="246" t="s">
        <v>19</v>
      </c>
      <c r="F582" s="247" t="s">
        <v>713</v>
      </c>
      <c r="G582" s="245"/>
      <c r="H582" s="248">
        <v>9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154</v>
      </c>
      <c r="AU582" s="254" t="s">
        <v>83</v>
      </c>
      <c r="AV582" s="14" t="s">
        <v>83</v>
      </c>
      <c r="AW582" s="14" t="s">
        <v>35</v>
      </c>
      <c r="AX582" s="14" t="s">
        <v>74</v>
      </c>
      <c r="AY582" s="254" t="s">
        <v>143</v>
      </c>
    </row>
    <row r="583" s="14" customFormat="1">
      <c r="A583" s="14"/>
      <c r="B583" s="244"/>
      <c r="C583" s="245"/>
      <c r="D583" s="235" t="s">
        <v>154</v>
      </c>
      <c r="E583" s="246" t="s">
        <v>19</v>
      </c>
      <c r="F583" s="247" t="s">
        <v>714</v>
      </c>
      <c r="G583" s="245"/>
      <c r="H583" s="248">
        <v>20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154</v>
      </c>
      <c r="AU583" s="254" t="s">
        <v>83</v>
      </c>
      <c r="AV583" s="14" t="s">
        <v>83</v>
      </c>
      <c r="AW583" s="14" t="s">
        <v>35</v>
      </c>
      <c r="AX583" s="14" t="s">
        <v>74</v>
      </c>
      <c r="AY583" s="254" t="s">
        <v>143</v>
      </c>
    </row>
    <row r="584" s="15" customFormat="1">
      <c r="A584" s="15"/>
      <c r="B584" s="255"/>
      <c r="C584" s="256"/>
      <c r="D584" s="235" t="s">
        <v>154</v>
      </c>
      <c r="E584" s="257" t="s">
        <v>19</v>
      </c>
      <c r="F584" s="258" t="s">
        <v>157</v>
      </c>
      <c r="G584" s="256"/>
      <c r="H584" s="259">
        <v>110.5</v>
      </c>
      <c r="I584" s="260"/>
      <c r="J584" s="256"/>
      <c r="K584" s="256"/>
      <c r="L584" s="261"/>
      <c r="M584" s="262"/>
      <c r="N584" s="263"/>
      <c r="O584" s="263"/>
      <c r="P584" s="263"/>
      <c r="Q584" s="263"/>
      <c r="R584" s="263"/>
      <c r="S584" s="263"/>
      <c r="T584" s="26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5" t="s">
        <v>154</v>
      </c>
      <c r="AU584" s="265" t="s">
        <v>83</v>
      </c>
      <c r="AV584" s="15" t="s">
        <v>150</v>
      </c>
      <c r="AW584" s="15" t="s">
        <v>35</v>
      </c>
      <c r="AX584" s="15" t="s">
        <v>81</v>
      </c>
      <c r="AY584" s="265" t="s">
        <v>143</v>
      </c>
    </row>
    <row r="585" s="2" customFormat="1" ht="44.25" customHeight="1">
      <c r="A585" s="40"/>
      <c r="B585" s="41"/>
      <c r="C585" s="215" t="s">
        <v>715</v>
      </c>
      <c r="D585" s="215" t="s">
        <v>145</v>
      </c>
      <c r="E585" s="216" t="s">
        <v>716</v>
      </c>
      <c r="F585" s="217" t="s">
        <v>717</v>
      </c>
      <c r="G585" s="218" t="s">
        <v>341</v>
      </c>
      <c r="H585" s="219">
        <v>308.5</v>
      </c>
      <c r="I585" s="220"/>
      <c r="J585" s="221">
        <f>ROUND(I585*H585,2)</f>
        <v>0</v>
      </c>
      <c r="K585" s="217" t="s">
        <v>149</v>
      </c>
      <c r="L585" s="46"/>
      <c r="M585" s="222" t="s">
        <v>19</v>
      </c>
      <c r="N585" s="223" t="s">
        <v>45</v>
      </c>
      <c r="O585" s="86"/>
      <c r="P585" s="224">
        <f>O585*H585</f>
        <v>0</v>
      </c>
      <c r="Q585" s="224">
        <v>0</v>
      </c>
      <c r="R585" s="224">
        <f>Q585*H585</f>
        <v>0</v>
      </c>
      <c r="S585" s="224">
        <v>0.012319999999999999</v>
      </c>
      <c r="T585" s="225">
        <f>S585*H585</f>
        <v>3.8007199999999997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6" t="s">
        <v>276</v>
      </c>
      <c r="AT585" s="226" t="s">
        <v>145</v>
      </c>
      <c r="AU585" s="226" t="s">
        <v>83</v>
      </c>
      <c r="AY585" s="19" t="s">
        <v>143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19" t="s">
        <v>81</v>
      </c>
      <c r="BK585" s="227">
        <f>ROUND(I585*H585,2)</f>
        <v>0</v>
      </c>
      <c r="BL585" s="19" t="s">
        <v>276</v>
      </c>
      <c r="BM585" s="226" t="s">
        <v>718</v>
      </c>
    </row>
    <row r="586" s="2" customFormat="1">
      <c r="A586" s="40"/>
      <c r="B586" s="41"/>
      <c r="C586" s="42"/>
      <c r="D586" s="228" t="s">
        <v>152</v>
      </c>
      <c r="E586" s="42"/>
      <c r="F586" s="229" t="s">
        <v>719</v>
      </c>
      <c r="G586" s="42"/>
      <c r="H586" s="42"/>
      <c r="I586" s="230"/>
      <c r="J586" s="42"/>
      <c r="K586" s="42"/>
      <c r="L586" s="46"/>
      <c r="M586" s="231"/>
      <c r="N586" s="232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152</v>
      </c>
      <c r="AU586" s="19" t="s">
        <v>83</v>
      </c>
    </row>
    <row r="587" s="14" customFormat="1">
      <c r="A587" s="14"/>
      <c r="B587" s="244"/>
      <c r="C587" s="245"/>
      <c r="D587" s="235" t="s">
        <v>154</v>
      </c>
      <c r="E587" s="246" t="s">
        <v>19</v>
      </c>
      <c r="F587" s="247" t="s">
        <v>720</v>
      </c>
      <c r="G587" s="245"/>
      <c r="H587" s="248">
        <v>80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154</v>
      </c>
      <c r="AU587" s="254" t="s">
        <v>83</v>
      </c>
      <c r="AV587" s="14" t="s">
        <v>83</v>
      </c>
      <c r="AW587" s="14" t="s">
        <v>35</v>
      </c>
      <c r="AX587" s="14" t="s">
        <v>74</v>
      </c>
      <c r="AY587" s="254" t="s">
        <v>143</v>
      </c>
    </row>
    <row r="588" s="14" customFormat="1">
      <c r="A588" s="14"/>
      <c r="B588" s="244"/>
      <c r="C588" s="245"/>
      <c r="D588" s="235" t="s">
        <v>154</v>
      </c>
      <c r="E588" s="246" t="s">
        <v>19</v>
      </c>
      <c r="F588" s="247" t="s">
        <v>721</v>
      </c>
      <c r="G588" s="245"/>
      <c r="H588" s="248">
        <v>12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154</v>
      </c>
      <c r="AU588" s="254" t="s">
        <v>83</v>
      </c>
      <c r="AV588" s="14" t="s">
        <v>83</v>
      </c>
      <c r="AW588" s="14" t="s">
        <v>35</v>
      </c>
      <c r="AX588" s="14" t="s">
        <v>74</v>
      </c>
      <c r="AY588" s="254" t="s">
        <v>143</v>
      </c>
    </row>
    <row r="589" s="14" customFormat="1">
      <c r="A589" s="14"/>
      <c r="B589" s="244"/>
      <c r="C589" s="245"/>
      <c r="D589" s="235" t="s">
        <v>154</v>
      </c>
      <c r="E589" s="246" t="s">
        <v>19</v>
      </c>
      <c r="F589" s="247" t="s">
        <v>722</v>
      </c>
      <c r="G589" s="245"/>
      <c r="H589" s="248">
        <v>44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154</v>
      </c>
      <c r="AU589" s="254" t="s">
        <v>83</v>
      </c>
      <c r="AV589" s="14" t="s">
        <v>83</v>
      </c>
      <c r="AW589" s="14" t="s">
        <v>35</v>
      </c>
      <c r="AX589" s="14" t="s">
        <v>74</v>
      </c>
      <c r="AY589" s="254" t="s">
        <v>143</v>
      </c>
    </row>
    <row r="590" s="14" customFormat="1">
      <c r="A590" s="14"/>
      <c r="B590" s="244"/>
      <c r="C590" s="245"/>
      <c r="D590" s="235" t="s">
        <v>154</v>
      </c>
      <c r="E590" s="246" t="s">
        <v>19</v>
      </c>
      <c r="F590" s="247" t="s">
        <v>723</v>
      </c>
      <c r="G590" s="245"/>
      <c r="H590" s="248">
        <v>21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154</v>
      </c>
      <c r="AU590" s="254" t="s">
        <v>83</v>
      </c>
      <c r="AV590" s="14" t="s">
        <v>83</v>
      </c>
      <c r="AW590" s="14" t="s">
        <v>35</v>
      </c>
      <c r="AX590" s="14" t="s">
        <v>74</v>
      </c>
      <c r="AY590" s="254" t="s">
        <v>143</v>
      </c>
    </row>
    <row r="591" s="14" customFormat="1">
      <c r="A591" s="14"/>
      <c r="B591" s="244"/>
      <c r="C591" s="245"/>
      <c r="D591" s="235" t="s">
        <v>154</v>
      </c>
      <c r="E591" s="246" t="s">
        <v>19</v>
      </c>
      <c r="F591" s="247" t="s">
        <v>724</v>
      </c>
      <c r="G591" s="245"/>
      <c r="H591" s="248">
        <v>65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154</v>
      </c>
      <c r="AU591" s="254" t="s">
        <v>83</v>
      </c>
      <c r="AV591" s="14" t="s">
        <v>83</v>
      </c>
      <c r="AW591" s="14" t="s">
        <v>35</v>
      </c>
      <c r="AX591" s="14" t="s">
        <v>74</v>
      </c>
      <c r="AY591" s="254" t="s">
        <v>143</v>
      </c>
    </row>
    <row r="592" s="14" customFormat="1">
      <c r="A592" s="14"/>
      <c r="B592" s="244"/>
      <c r="C592" s="245"/>
      <c r="D592" s="235" t="s">
        <v>154</v>
      </c>
      <c r="E592" s="246" t="s">
        <v>19</v>
      </c>
      <c r="F592" s="247" t="s">
        <v>725</v>
      </c>
      <c r="G592" s="245"/>
      <c r="H592" s="248">
        <v>13.5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4" t="s">
        <v>154</v>
      </c>
      <c r="AU592" s="254" t="s">
        <v>83</v>
      </c>
      <c r="AV592" s="14" t="s">
        <v>83</v>
      </c>
      <c r="AW592" s="14" t="s">
        <v>35</v>
      </c>
      <c r="AX592" s="14" t="s">
        <v>74</v>
      </c>
      <c r="AY592" s="254" t="s">
        <v>143</v>
      </c>
    </row>
    <row r="593" s="14" customFormat="1">
      <c r="A593" s="14"/>
      <c r="B593" s="244"/>
      <c r="C593" s="245"/>
      <c r="D593" s="235" t="s">
        <v>154</v>
      </c>
      <c r="E593" s="246" t="s">
        <v>19</v>
      </c>
      <c r="F593" s="247" t="s">
        <v>726</v>
      </c>
      <c r="G593" s="245"/>
      <c r="H593" s="248">
        <v>29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154</v>
      </c>
      <c r="AU593" s="254" t="s">
        <v>83</v>
      </c>
      <c r="AV593" s="14" t="s">
        <v>83</v>
      </c>
      <c r="AW593" s="14" t="s">
        <v>35</v>
      </c>
      <c r="AX593" s="14" t="s">
        <v>74</v>
      </c>
      <c r="AY593" s="254" t="s">
        <v>143</v>
      </c>
    </row>
    <row r="594" s="14" customFormat="1">
      <c r="A594" s="14"/>
      <c r="B594" s="244"/>
      <c r="C594" s="245"/>
      <c r="D594" s="235" t="s">
        <v>154</v>
      </c>
      <c r="E594" s="246" t="s">
        <v>19</v>
      </c>
      <c r="F594" s="247" t="s">
        <v>727</v>
      </c>
      <c r="G594" s="245"/>
      <c r="H594" s="248">
        <v>30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154</v>
      </c>
      <c r="AU594" s="254" t="s">
        <v>83</v>
      </c>
      <c r="AV594" s="14" t="s">
        <v>83</v>
      </c>
      <c r="AW594" s="14" t="s">
        <v>35</v>
      </c>
      <c r="AX594" s="14" t="s">
        <v>74</v>
      </c>
      <c r="AY594" s="254" t="s">
        <v>143</v>
      </c>
    </row>
    <row r="595" s="14" customFormat="1">
      <c r="A595" s="14"/>
      <c r="B595" s="244"/>
      <c r="C595" s="245"/>
      <c r="D595" s="235" t="s">
        <v>154</v>
      </c>
      <c r="E595" s="246" t="s">
        <v>19</v>
      </c>
      <c r="F595" s="247" t="s">
        <v>728</v>
      </c>
      <c r="G595" s="245"/>
      <c r="H595" s="248">
        <v>14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154</v>
      </c>
      <c r="AU595" s="254" t="s">
        <v>83</v>
      </c>
      <c r="AV595" s="14" t="s">
        <v>83</v>
      </c>
      <c r="AW595" s="14" t="s">
        <v>35</v>
      </c>
      <c r="AX595" s="14" t="s">
        <v>74</v>
      </c>
      <c r="AY595" s="254" t="s">
        <v>143</v>
      </c>
    </row>
    <row r="596" s="15" customFormat="1">
      <c r="A596" s="15"/>
      <c r="B596" s="255"/>
      <c r="C596" s="256"/>
      <c r="D596" s="235" t="s">
        <v>154</v>
      </c>
      <c r="E596" s="257" t="s">
        <v>19</v>
      </c>
      <c r="F596" s="258" t="s">
        <v>157</v>
      </c>
      <c r="G596" s="256"/>
      <c r="H596" s="259">
        <v>308.5</v>
      </c>
      <c r="I596" s="260"/>
      <c r="J596" s="256"/>
      <c r="K596" s="256"/>
      <c r="L596" s="261"/>
      <c r="M596" s="262"/>
      <c r="N596" s="263"/>
      <c r="O596" s="263"/>
      <c r="P596" s="263"/>
      <c r="Q596" s="263"/>
      <c r="R596" s="263"/>
      <c r="S596" s="263"/>
      <c r="T596" s="264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5" t="s">
        <v>154</v>
      </c>
      <c r="AU596" s="265" t="s">
        <v>83</v>
      </c>
      <c r="AV596" s="15" t="s">
        <v>150</v>
      </c>
      <c r="AW596" s="15" t="s">
        <v>35</v>
      </c>
      <c r="AX596" s="15" t="s">
        <v>81</v>
      </c>
      <c r="AY596" s="265" t="s">
        <v>143</v>
      </c>
    </row>
    <row r="597" s="2" customFormat="1" ht="44.25" customHeight="1">
      <c r="A597" s="40"/>
      <c r="B597" s="41"/>
      <c r="C597" s="215" t="s">
        <v>729</v>
      </c>
      <c r="D597" s="215" t="s">
        <v>145</v>
      </c>
      <c r="E597" s="216" t="s">
        <v>730</v>
      </c>
      <c r="F597" s="217" t="s">
        <v>731</v>
      </c>
      <c r="G597" s="218" t="s">
        <v>341</v>
      </c>
      <c r="H597" s="219">
        <v>440.75</v>
      </c>
      <c r="I597" s="220"/>
      <c r="J597" s="221">
        <f>ROUND(I597*H597,2)</f>
        <v>0</v>
      </c>
      <c r="K597" s="217" t="s">
        <v>149</v>
      </c>
      <c r="L597" s="46"/>
      <c r="M597" s="222" t="s">
        <v>19</v>
      </c>
      <c r="N597" s="223" t="s">
        <v>45</v>
      </c>
      <c r="O597" s="86"/>
      <c r="P597" s="224">
        <f>O597*H597</f>
        <v>0</v>
      </c>
      <c r="Q597" s="224">
        <v>0</v>
      </c>
      <c r="R597" s="224">
        <f>Q597*H597</f>
        <v>0</v>
      </c>
      <c r="S597" s="224">
        <v>0.012319999999999999</v>
      </c>
      <c r="T597" s="225">
        <f>S597*H597</f>
        <v>5.43004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26" t="s">
        <v>276</v>
      </c>
      <c r="AT597" s="226" t="s">
        <v>145</v>
      </c>
      <c r="AU597" s="226" t="s">
        <v>83</v>
      </c>
      <c r="AY597" s="19" t="s">
        <v>143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19" t="s">
        <v>81</v>
      </c>
      <c r="BK597" s="227">
        <f>ROUND(I597*H597,2)</f>
        <v>0</v>
      </c>
      <c r="BL597" s="19" t="s">
        <v>276</v>
      </c>
      <c r="BM597" s="226" t="s">
        <v>732</v>
      </c>
    </row>
    <row r="598" s="2" customFormat="1">
      <c r="A598" s="40"/>
      <c r="B598" s="41"/>
      <c r="C598" s="42"/>
      <c r="D598" s="228" t="s">
        <v>152</v>
      </c>
      <c r="E598" s="42"/>
      <c r="F598" s="229" t="s">
        <v>733</v>
      </c>
      <c r="G598" s="42"/>
      <c r="H598" s="42"/>
      <c r="I598" s="230"/>
      <c r="J598" s="42"/>
      <c r="K598" s="42"/>
      <c r="L598" s="46"/>
      <c r="M598" s="231"/>
      <c r="N598" s="232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152</v>
      </c>
      <c r="AU598" s="19" t="s">
        <v>83</v>
      </c>
    </row>
    <row r="599" s="14" customFormat="1">
      <c r="A599" s="14"/>
      <c r="B599" s="244"/>
      <c r="C599" s="245"/>
      <c r="D599" s="235" t="s">
        <v>154</v>
      </c>
      <c r="E599" s="246" t="s">
        <v>19</v>
      </c>
      <c r="F599" s="247" t="s">
        <v>734</v>
      </c>
      <c r="G599" s="245"/>
      <c r="H599" s="248">
        <v>48.75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154</v>
      </c>
      <c r="AU599" s="254" t="s">
        <v>83</v>
      </c>
      <c r="AV599" s="14" t="s">
        <v>83</v>
      </c>
      <c r="AW599" s="14" t="s">
        <v>35</v>
      </c>
      <c r="AX599" s="14" t="s">
        <v>74</v>
      </c>
      <c r="AY599" s="254" t="s">
        <v>143</v>
      </c>
    </row>
    <row r="600" s="14" customFormat="1">
      <c r="A600" s="14"/>
      <c r="B600" s="244"/>
      <c r="C600" s="245"/>
      <c r="D600" s="235" t="s">
        <v>154</v>
      </c>
      <c r="E600" s="246" t="s">
        <v>19</v>
      </c>
      <c r="F600" s="247" t="s">
        <v>735</v>
      </c>
      <c r="G600" s="245"/>
      <c r="H600" s="248">
        <v>51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154</v>
      </c>
      <c r="AU600" s="254" t="s">
        <v>83</v>
      </c>
      <c r="AV600" s="14" t="s">
        <v>83</v>
      </c>
      <c r="AW600" s="14" t="s">
        <v>35</v>
      </c>
      <c r="AX600" s="14" t="s">
        <v>74</v>
      </c>
      <c r="AY600" s="254" t="s">
        <v>143</v>
      </c>
    </row>
    <row r="601" s="14" customFormat="1">
      <c r="A601" s="14"/>
      <c r="B601" s="244"/>
      <c r="C601" s="245"/>
      <c r="D601" s="235" t="s">
        <v>154</v>
      </c>
      <c r="E601" s="246" t="s">
        <v>19</v>
      </c>
      <c r="F601" s="247" t="s">
        <v>736</v>
      </c>
      <c r="G601" s="245"/>
      <c r="H601" s="248">
        <v>199.5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154</v>
      </c>
      <c r="AU601" s="254" t="s">
        <v>83</v>
      </c>
      <c r="AV601" s="14" t="s">
        <v>83</v>
      </c>
      <c r="AW601" s="14" t="s">
        <v>35</v>
      </c>
      <c r="AX601" s="14" t="s">
        <v>74</v>
      </c>
      <c r="AY601" s="254" t="s">
        <v>143</v>
      </c>
    </row>
    <row r="602" s="14" customFormat="1">
      <c r="A602" s="14"/>
      <c r="B602" s="244"/>
      <c r="C602" s="245"/>
      <c r="D602" s="235" t="s">
        <v>154</v>
      </c>
      <c r="E602" s="246" t="s">
        <v>19</v>
      </c>
      <c r="F602" s="247" t="s">
        <v>737</v>
      </c>
      <c r="G602" s="245"/>
      <c r="H602" s="248">
        <v>18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154</v>
      </c>
      <c r="AU602" s="254" t="s">
        <v>83</v>
      </c>
      <c r="AV602" s="14" t="s">
        <v>83</v>
      </c>
      <c r="AW602" s="14" t="s">
        <v>35</v>
      </c>
      <c r="AX602" s="14" t="s">
        <v>74</v>
      </c>
      <c r="AY602" s="254" t="s">
        <v>143</v>
      </c>
    </row>
    <row r="603" s="14" customFormat="1">
      <c r="A603" s="14"/>
      <c r="B603" s="244"/>
      <c r="C603" s="245"/>
      <c r="D603" s="235" t="s">
        <v>154</v>
      </c>
      <c r="E603" s="246" t="s">
        <v>19</v>
      </c>
      <c r="F603" s="247" t="s">
        <v>738</v>
      </c>
      <c r="G603" s="245"/>
      <c r="H603" s="248">
        <v>18.5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154</v>
      </c>
      <c r="AU603" s="254" t="s">
        <v>83</v>
      </c>
      <c r="AV603" s="14" t="s">
        <v>83</v>
      </c>
      <c r="AW603" s="14" t="s">
        <v>35</v>
      </c>
      <c r="AX603" s="14" t="s">
        <v>74</v>
      </c>
      <c r="AY603" s="254" t="s">
        <v>143</v>
      </c>
    </row>
    <row r="604" s="14" customFormat="1">
      <c r="A604" s="14"/>
      <c r="B604" s="244"/>
      <c r="C604" s="245"/>
      <c r="D604" s="235" t="s">
        <v>154</v>
      </c>
      <c r="E604" s="246" t="s">
        <v>19</v>
      </c>
      <c r="F604" s="247" t="s">
        <v>739</v>
      </c>
      <c r="G604" s="245"/>
      <c r="H604" s="248">
        <v>11.5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154</v>
      </c>
      <c r="AU604" s="254" t="s">
        <v>83</v>
      </c>
      <c r="AV604" s="14" t="s">
        <v>83</v>
      </c>
      <c r="AW604" s="14" t="s">
        <v>35</v>
      </c>
      <c r="AX604" s="14" t="s">
        <v>74</v>
      </c>
      <c r="AY604" s="254" t="s">
        <v>143</v>
      </c>
    </row>
    <row r="605" s="14" customFormat="1">
      <c r="A605" s="14"/>
      <c r="B605" s="244"/>
      <c r="C605" s="245"/>
      <c r="D605" s="235" t="s">
        <v>154</v>
      </c>
      <c r="E605" s="246" t="s">
        <v>19</v>
      </c>
      <c r="F605" s="247" t="s">
        <v>740</v>
      </c>
      <c r="G605" s="245"/>
      <c r="H605" s="248">
        <v>37.5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154</v>
      </c>
      <c r="AU605" s="254" t="s">
        <v>83</v>
      </c>
      <c r="AV605" s="14" t="s">
        <v>83</v>
      </c>
      <c r="AW605" s="14" t="s">
        <v>35</v>
      </c>
      <c r="AX605" s="14" t="s">
        <v>74</v>
      </c>
      <c r="AY605" s="254" t="s">
        <v>143</v>
      </c>
    </row>
    <row r="606" s="14" customFormat="1">
      <c r="A606" s="14"/>
      <c r="B606" s="244"/>
      <c r="C606" s="245"/>
      <c r="D606" s="235" t="s">
        <v>154</v>
      </c>
      <c r="E606" s="246" t="s">
        <v>19</v>
      </c>
      <c r="F606" s="247" t="s">
        <v>741</v>
      </c>
      <c r="G606" s="245"/>
      <c r="H606" s="248">
        <v>27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154</v>
      </c>
      <c r="AU606" s="254" t="s">
        <v>83</v>
      </c>
      <c r="AV606" s="14" t="s">
        <v>83</v>
      </c>
      <c r="AW606" s="14" t="s">
        <v>35</v>
      </c>
      <c r="AX606" s="14" t="s">
        <v>74</v>
      </c>
      <c r="AY606" s="254" t="s">
        <v>143</v>
      </c>
    </row>
    <row r="607" s="14" customFormat="1">
      <c r="A607" s="14"/>
      <c r="B607" s="244"/>
      <c r="C607" s="245"/>
      <c r="D607" s="235" t="s">
        <v>154</v>
      </c>
      <c r="E607" s="246" t="s">
        <v>19</v>
      </c>
      <c r="F607" s="247" t="s">
        <v>742</v>
      </c>
      <c r="G607" s="245"/>
      <c r="H607" s="248">
        <v>29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154</v>
      </c>
      <c r="AU607" s="254" t="s">
        <v>83</v>
      </c>
      <c r="AV607" s="14" t="s">
        <v>83</v>
      </c>
      <c r="AW607" s="14" t="s">
        <v>35</v>
      </c>
      <c r="AX607" s="14" t="s">
        <v>74</v>
      </c>
      <c r="AY607" s="254" t="s">
        <v>143</v>
      </c>
    </row>
    <row r="608" s="15" customFormat="1">
      <c r="A608" s="15"/>
      <c r="B608" s="255"/>
      <c r="C608" s="256"/>
      <c r="D608" s="235" t="s">
        <v>154</v>
      </c>
      <c r="E608" s="257" t="s">
        <v>19</v>
      </c>
      <c r="F608" s="258" t="s">
        <v>157</v>
      </c>
      <c r="G608" s="256"/>
      <c r="H608" s="259">
        <v>440.75</v>
      </c>
      <c r="I608" s="260"/>
      <c r="J608" s="256"/>
      <c r="K608" s="256"/>
      <c r="L608" s="261"/>
      <c r="M608" s="262"/>
      <c r="N608" s="263"/>
      <c r="O608" s="263"/>
      <c r="P608" s="263"/>
      <c r="Q608" s="263"/>
      <c r="R608" s="263"/>
      <c r="S608" s="263"/>
      <c r="T608" s="264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5" t="s">
        <v>154</v>
      </c>
      <c r="AU608" s="265" t="s">
        <v>83</v>
      </c>
      <c r="AV608" s="15" t="s">
        <v>150</v>
      </c>
      <c r="AW608" s="15" t="s">
        <v>35</v>
      </c>
      <c r="AX608" s="15" t="s">
        <v>81</v>
      </c>
      <c r="AY608" s="265" t="s">
        <v>143</v>
      </c>
    </row>
    <row r="609" s="2" customFormat="1" ht="44.25" customHeight="1">
      <c r="A609" s="40"/>
      <c r="B609" s="41"/>
      <c r="C609" s="215" t="s">
        <v>743</v>
      </c>
      <c r="D609" s="215" t="s">
        <v>145</v>
      </c>
      <c r="E609" s="216" t="s">
        <v>744</v>
      </c>
      <c r="F609" s="217" t="s">
        <v>745</v>
      </c>
      <c r="G609" s="218" t="s">
        <v>341</v>
      </c>
      <c r="H609" s="219">
        <v>18</v>
      </c>
      <c r="I609" s="220"/>
      <c r="J609" s="221">
        <f>ROUND(I609*H609,2)</f>
        <v>0</v>
      </c>
      <c r="K609" s="217" t="s">
        <v>149</v>
      </c>
      <c r="L609" s="46"/>
      <c r="M609" s="222" t="s">
        <v>19</v>
      </c>
      <c r="N609" s="223" t="s">
        <v>45</v>
      </c>
      <c r="O609" s="86"/>
      <c r="P609" s="224">
        <f>O609*H609</f>
        <v>0</v>
      </c>
      <c r="Q609" s="224">
        <v>0</v>
      </c>
      <c r="R609" s="224">
        <f>Q609*H609</f>
        <v>0</v>
      </c>
      <c r="S609" s="224">
        <v>0.01584</v>
      </c>
      <c r="T609" s="225">
        <f>S609*H609</f>
        <v>0.28511999999999998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6" t="s">
        <v>276</v>
      </c>
      <c r="AT609" s="226" t="s">
        <v>145</v>
      </c>
      <c r="AU609" s="226" t="s">
        <v>83</v>
      </c>
      <c r="AY609" s="19" t="s">
        <v>143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19" t="s">
        <v>81</v>
      </c>
      <c r="BK609" s="227">
        <f>ROUND(I609*H609,2)</f>
        <v>0</v>
      </c>
      <c r="BL609" s="19" t="s">
        <v>276</v>
      </c>
      <c r="BM609" s="226" t="s">
        <v>746</v>
      </c>
    </row>
    <row r="610" s="2" customFormat="1">
      <c r="A610" s="40"/>
      <c r="B610" s="41"/>
      <c r="C610" s="42"/>
      <c r="D610" s="228" t="s">
        <v>152</v>
      </c>
      <c r="E610" s="42"/>
      <c r="F610" s="229" t="s">
        <v>747</v>
      </c>
      <c r="G610" s="42"/>
      <c r="H610" s="42"/>
      <c r="I610" s="230"/>
      <c r="J610" s="42"/>
      <c r="K610" s="42"/>
      <c r="L610" s="46"/>
      <c r="M610" s="231"/>
      <c r="N610" s="232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152</v>
      </c>
      <c r="AU610" s="19" t="s">
        <v>83</v>
      </c>
    </row>
    <row r="611" s="14" customFormat="1">
      <c r="A611" s="14"/>
      <c r="B611" s="244"/>
      <c r="C611" s="245"/>
      <c r="D611" s="235" t="s">
        <v>154</v>
      </c>
      <c r="E611" s="246" t="s">
        <v>19</v>
      </c>
      <c r="F611" s="247" t="s">
        <v>748</v>
      </c>
      <c r="G611" s="245"/>
      <c r="H611" s="248">
        <v>14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154</v>
      </c>
      <c r="AU611" s="254" t="s">
        <v>83</v>
      </c>
      <c r="AV611" s="14" t="s">
        <v>83</v>
      </c>
      <c r="AW611" s="14" t="s">
        <v>35</v>
      </c>
      <c r="AX611" s="14" t="s">
        <v>74</v>
      </c>
      <c r="AY611" s="254" t="s">
        <v>143</v>
      </c>
    </row>
    <row r="612" s="14" customFormat="1">
      <c r="A612" s="14"/>
      <c r="B612" s="244"/>
      <c r="C612" s="245"/>
      <c r="D612" s="235" t="s">
        <v>154</v>
      </c>
      <c r="E612" s="246" t="s">
        <v>19</v>
      </c>
      <c r="F612" s="247" t="s">
        <v>749</v>
      </c>
      <c r="G612" s="245"/>
      <c r="H612" s="248">
        <v>4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154</v>
      </c>
      <c r="AU612" s="254" t="s">
        <v>83</v>
      </c>
      <c r="AV612" s="14" t="s">
        <v>83</v>
      </c>
      <c r="AW612" s="14" t="s">
        <v>35</v>
      </c>
      <c r="AX612" s="14" t="s">
        <v>74</v>
      </c>
      <c r="AY612" s="254" t="s">
        <v>143</v>
      </c>
    </row>
    <row r="613" s="15" customFormat="1">
      <c r="A613" s="15"/>
      <c r="B613" s="255"/>
      <c r="C613" s="256"/>
      <c r="D613" s="235" t="s">
        <v>154</v>
      </c>
      <c r="E613" s="257" t="s">
        <v>19</v>
      </c>
      <c r="F613" s="258" t="s">
        <v>157</v>
      </c>
      <c r="G613" s="256"/>
      <c r="H613" s="259">
        <v>18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5" t="s">
        <v>154</v>
      </c>
      <c r="AU613" s="265" t="s">
        <v>83</v>
      </c>
      <c r="AV613" s="15" t="s">
        <v>150</v>
      </c>
      <c r="AW613" s="15" t="s">
        <v>35</v>
      </c>
      <c r="AX613" s="15" t="s">
        <v>81</v>
      </c>
      <c r="AY613" s="265" t="s">
        <v>143</v>
      </c>
    </row>
    <row r="614" s="2" customFormat="1" ht="44.25" customHeight="1">
      <c r="A614" s="40"/>
      <c r="B614" s="41"/>
      <c r="C614" s="215" t="s">
        <v>750</v>
      </c>
      <c r="D614" s="215" t="s">
        <v>145</v>
      </c>
      <c r="E614" s="216" t="s">
        <v>751</v>
      </c>
      <c r="F614" s="217" t="s">
        <v>752</v>
      </c>
      <c r="G614" s="218" t="s">
        <v>341</v>
      </c>
      <c r="H614" s="219">
        <v>5.5</v>
      </c>
      <c r="I614" s="220"/>
      <c r="J614" s="221">
        <f>ROUND(I614*H614,2)</f>
        <v>0</v>
      </c>
      <c r="K614" s="217" t="s">
        <v>149</v>
      </c>
      <c r="L614" s="46"/>
      <c r="M614" s="222" t="s">
        <v>19</v>
      </c>
      <c r="N614" s="223" t="s">
        <v>45</v>
      </c>
      <c r="O614" s="86"/>
      <c r="P614" s="224">
        <f>O614*H614</f>
        <v>0</v>
      </c>
      <c r="Q614" s="224">
        <v>0</v>
      </c>
      <c r="R614" s="224">
        <f>Q614*H614</f>
        <v>0</v>
      </c>
      <c r="S614" s="224">
        <v>0.01584</v>
      </c>
      <c r="T614" s="225">
        <f>S614*H614</f>
        <v>0.087120000000000003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26" t="s">
        <v>276</v>
      </c>
      <c r="AT614" s="226" t="s">
        <v>145</v>
      </c>
      <c r="AU614" s="226" t="s">
        <v>83</v>
      </c>
      <c r="AY614" s="19" t="s">
        <v>143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19" t="s">
        <v>81</v>
      </c>
      <c r="BK614" s="227">
        <f>ROUND(I614*H614,2)</f>
        <v>0</v>
      </c>
      <c r="BL614" s="19" t="s">
        <v>276</v>
      </c>
      <c r="BM614" s="226" t="s">
        <v>753</v>
      </c>
    </row>
    <row r="615" s="2" customFormat="1">
      <c r="A615" s="40"/>
      <c r="B615" s="41"/>
      <c r="C615" s="42"/>
      <c r="D615" s="228" t="s">
        <v>152</v>
      </c>
      <c r="E615" s="42"/>
      <c r="F615" s="229" t="s">
        <v>754</v>
      </c>
      <c r="G615" s="42"/>
      <c r="H615" s="42"/>
      <c r="I615" s="230"/>
      <c r="J615" s="42"/>
      <c r="K615" s="42"/>
      <c r="L615" s="46"/>
      <c r="M615" s="231"/>
      <c r="N615" s="232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152</v>
      </c>
      <c r="AU615" s="19" t="s">
        <v>83</v>
      </c>
    </row>
    <row r="616" s="14" customFormat="1">
      <c r="A616" s="14"/>
      <c r="B616" s="244"/>
      <c r="C616" s="245"/>
      <c r="D616" s="235" t="s">
        <v>154</v>
      </c>
      <c r="E616" s="246" t="s">
        <v>19</v>
      </c>
      <c r="F616" s="247" t="s">
        <v>755</v>
      </c>
      <c r="G616" s="245"/>
      <c r="H616" s="248">
        <v>5.5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154</v>
      </c>
      <c r="AU616" s="254" t="s">
        <v>83</v>
      </c>
      <c r="AV616" s="14" t="s">
        <v>83</v>
      </c>
      <c r="AW616" s="14" t="s">
        <v>35</v>
      </c>
      <c r="AX616" s="14" t="s">
        <v>74</v>
      </c>
      <c r="AY616" s="254" t="s">
        <v>143</v>
      </c>
    </row>
    <row r="617" s="15" customFormat="1">
      <c r="A617" s="15"/>
      <c r="B617" s="255"/>
      <c r="C617" s="256"/>
      <c r="D617" s="235" t="s">
        <v>154</v>
      </c>
      <c r="E617" s="257" t="s">
        <v>19</v>
      </c>
      <c r="F617" s="258" t="s">
        <v>157</v>
      </c>
      <c r="G617" s="256"/>
      <c r="H617" s="259">
        <v>5.5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154</v>
      </c>
      <c r="AU617" s="265" t="s">
        <v>83</v>
      </c>
      <c r="AV617" s="15" t="s">
        <v>150</v>
      </c>
      <c r="AW617" s="15" t="s">
        <v>35</v>
      </c>
      <c r="AX617" s="15" t="s">
        <v>81</v>
      </c>
      <c r="AY617" s="265" t="s">
        <v>143</v>
      </c>
    </row>
    <row r="618" s="2" customFormat="1" ht="44.25" customHeight="1">
      <c r="A618" s="40"/>
      <c r="B618" s="41"/>
      <c r="C618" s="215" t="s">
        <v>756</v>
      </c>
      <c r="D618" s="215" t="s">
        <v>145</v>
      </c>
      <c r="E618" s="216" t="s">
        <v>757</v>
      </c>
      <c r="F618" s="217" t="s">
        <v>758</v>
      </c>
      <c r="G618" s="218" t="s">
        <v>341</v>
      </c>
      <c r="H618" s="219">
        <v>30</v>
      </c>
      <c r="I618" s="220"/>
      <c r="J618" s="221">
        <f>ROUND(I618*H618,2)</f>
        <v>0</v>
      </c>
      <c r="K618" s="217" t="s">
        <v>149</v>
      </c>
      <c r="L618" s="46"/>
      <c r="M618" s="222" t="s">
        <v>19</v>
      </c>
      <c r="N618" s="223" t="s">
        <v>45</v>
      </c>
      <c r="O618" s="86"/>
      <c r="P618" s="224">
        <f>O618*H618</f>
        <v>0</v>
      </c>
      <c r="Q618" s="224">
        <v>0</v>
      </c>
      <c r="R618" s="224">
        <f>Q618*H618</f>
        <v>0</v>
      </c>
      <c r="S618" s="224">
        <v>0.024750000000000001</v>
      </c>
      <c r="T618" s="225">
        <f>S618*H618</f>
        <v>0.74250000000000005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6" t="s">
        <v>276</v>
      </c>
      <c r="AT618" s="226" t="s">
        <v>145</v>
      </c>
      <c r="AU618" s="226" t="s">
        <v>83</v>
      </c>
      <c r="AY618" s="19" t="s">
        <v>143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9" t="s">
        <v>81</v>
      </c>
      <c r="BK618" s="227">
        <f>ROUND(I618*H618,2)</f>
        <v>0</v>
      </c>
      <c r="BL618" s="19" t="s">
        <v>276</v>
      </c>
      <c r="BM618" s="226" t="s">
        <v>759</v>
      </c>
    </row>
    <row r="619" s="2" customFormat="1">
      <c r="A619" s="40"/>
      <c r="B619" s="41"/>
      <c r="C619" s="42"/>
      <c r="D619" s="228" t="s">
        <v>152</v>
      </c>
      <c r="E619" s="42"/>
      <c r="F619" s="229" t="s">
        <v>760</v>
      </c>
      <c r="G619" s="42"/>
      <c r="H619" s="42"/>
      <c r="I619" s="230"/>
      <c r="J619" s="42"/>
      <c r="K619" s="42"/>
      <c r="L619" s="46"/>
      <c r="M619" s="231"/>
      <c r="N619" s="232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152</v>
      </c>
      <c r="AU619" s="19" t="s">
        <v>83</v>
      </c>
    </row>
    <row r="620" s="14" customFormat="1">
      <c r="A620" s="14"/>
      <c r="B620" s="244"/>
      <c r="C620" s="245"/>
      <c r="D620" s="235" t="s">
        <v>154</v>
      </c>
      <c r="E620" s="246" t="s">
        <v>19</v>
      </c>
      <c r="F620" s="247" t="s">
        <v>761</v>
      </c>
      <c r="G620" s="245"/>
      <c r="H620" s="248">
        <v>9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154</v>
      </c>
      <c r="AU620" s="254" t="s">
        <v>83</v>
      </c>
      <c r="AV620" s="14" t="s">
        <v>83</v>
      </c>
      <c r="AW620" s="14" t="s">
        <v>35</v>
      </c>
      <c r="AX620" s="14" t="s">
        <v>74</v>
      </c>
      <c r="AY620" s="254" t="s">
        <v>143</v>
      </c>
    </row>
    <row r="621" s="14" customFormat="1">
      <c r="A621" s="14"/>
      <c r="B621" s="244"/>
      <c r="C621" s="245"/>
      <c r="D621" s="235" t="s">
        <v>154</v>
      </c>
      <c r="E621" s="246" t="s">
        <v>19</v>
      </c>
      <c r="F621" s="247" t="s">
        <v>762</v>
      </c>
      <c r="G621" s="245"/>
      <c r="H621" s="248">
        <v>15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154</v>
      </c>
      <c r="AU621" s="254" t="s">
        <v>83</v>
      </c>
      <c r="AV621" s="14" t="s">
        <v>83</v>
      </c>
      <c r="AW621" s="14" t="s">
        <v>35</v>
      </c>
      <c r="AX621" s="14" t="s">
        <v>74</v>
      </c>
      <c r="AY621" s="254" t="s">
        <v>143</v>
      </c>
    </row>
    <row r="622" s="14" customFormat="1">
      <c r="A622" s="14"/>
      <c r="B622" s="244"/>
      <c r="C622" s="245"/>
      <c r="D622" s="235" t="s">
        <v>154</v>
      </c>
      <c r="E622" s="246" t="s">
        <v>19</v>
      </c>
      <c r="F622" s="247" t="s">
        <v>763</v>
      </c>
      <c r="G622" s="245"/>
      <c r="H622" s="248">
        <v>6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154</v>
      </c>
      <c r="AU622" s="254" t="s">
        <v>83</v>
      </c>
      <c r="AV622" s="14" t="s">
        <v>83</v>
      </c>
      <c r="AW622" s="14" t="s">
        <v>35</v>
      </c>
      <c r="AX622" s="14" t="s">
        <v>74</v>
      </c>
      <c r="AY622" s="254" t="s">
        <v>143</v>
      </c>
    </row>
    <row r="623" s="15" customFormat="1">
      <c r="A623" s="15"/>
      <c r="B623" s="255"/>
      <c r="C623" s="256"/>
      <c r="D623" s="235" t="s">
        <v>154</v>
      </c>
      <c r="E623" s="257" t="s">
        <v>19</v>
      </c>
      <c r="F623" s="258" t="s">
        <v>157</v>
      </c>
      <c r="G623" s="256"/>
      <c r="H623" s="259">
        <v>30</v>
      </c>
      <c r="I623" s="260"/>
      <c r="J623" s="256"/>
      <c r="K623" s="256"/>
      <c r="L623" s="261"/>
      <c r="M623" s="262"/>
      <c r="N623" s="263"/>
      <c r="O623" s="263"/>
      <c r="P623" s="263"/>
      <c r="Q623" s="263"/>
      <c r="R623" s="263"/>
      <c r="S623" s="263"/>
      <c r="T623" s="264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5" t="s">
        <v>154</v>
      </c>
      <c r="AU623" s="265" t="s">
        <v>83</v>
      </c>
      <c r="AV623" s="15" t="s">
        <v>150</v>
      </c>
      <c r="AW623" s="15" t="s">
        <v>35</v>
      </c>
      <c r="AX623" s="15" t="s">
        <v>81</v>
      </c>
      <c r="AY623" s="265" t="s">
        <v>143</v>
      </c>
    </row>
    <row r="624" s="2" customFormat="1" ht="44.25" customHeight="1">
      <c r="A624" s="40"/>
      <c r="B624" s="41"/>
      <c r="C624" s="215" t="s">
        <v>764</v>
      </c>
      <c r="D624" s="215" t="s">
        <v>145</v>
      </c>
      <c r="E624" s="216" t="s">
        <v>765</v>
      </c>
      <c r="F624" s="217" t="s">
        <v>766</v>
      </c>
      <c r="G624" s="218" t="s">
        <v>341</v>
      </c>
      <c r="H624" s="219">
        <v>12.5</v>
      </c>
      <c r="I624" s="220"/>
      <c r="J624" s="221">
        <f>ROUND(I624*H624,2)</f>
        <v>0</v>
      </c>
      <c r="K624" s="217" t="s">
        <v>149</v>
      </c>
      <c r="L624" s="46"/>
      <c r="M624" s="222" t="s">
        <v>19</v>
      </c>
      <c r="N624" s="223" t="s">
        <v>45</v>
      </c>
      <c r="O624" s="86"/>
      <c r="P624" s="224">
        <f>O624*H624</f>
        <v>0</v>
      </c>
      <c r="Q624" s="224">
        <v>0</v>
      </c>
      <c r="R624" s="224">
        <f>Q624*H624</f>
        <v>0</v>
      </c>
      <c r="S624" s="224">
        <v>0.024750000000000001</v>
      </c>
      <c r="T624" s="225">
        <f>S624*H624</f>
        <v>0.30937500000000001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26" t="s">
        <v>276</v>
      </c>
      <c r="AT624" s="226" t="s">
        <v>145</v>
      </c>
      <c r="AU624" s="226" t="s">
        <v>83</v>
      </c>
      <c r="AY624" s="19" t="s">
        <v>143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19" t="s">
        <v>81</v>
      </c>
      <c r="BK624" s="227">
        <f>ROUND(I624*H624,2)</f>
        <v>0</v>
      </c>
      <c r="BL624" s="19" t="s">
        <v>276</v>
      </c>
      <c r="BM624" s="226" t="s">
        <v>767</v>
      </c>
    </row>
    <row r="625" s="2" customFormat="1">
      <c r="A625" s="40"/>
      <c r="B625" s="41"/>
      <c r="C625" s="42"/>
      <c r="D625" s="228" t="s">
        <v>152</v>
      </c>
      <c r="E625" s="42"/>
      <c r="F625" s="229" t="s">
        <v>768</v>
      </c>
      <c r="G625" s="42"/>
      <c r="H625" s="42"/>
      <c r="I625" s="230"/>
      <c r="J625" s="42"/>
      <c r="K625" s="42"/>
      <c r="L625" s="46"/>
      <c r="M625" s="231"/>
      <c r="N625" s="232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152</v>
      </c>
      <c r="AU625" s="19" t="s">
        <v>83</v>
      </c>
    </row>
    <row r="626" s="14" customFormat="1">
      <c r="A626" s="14"/>
      <c r="B626" s="244"/>
      <c r="C626" s="245"/>
      <c r="D626" s="235" t="s">
        <v>154</v>
      </c>
      <c r="E626" s="246" t="s">
        <v>19</v>
      </c>
      <c r="F626" s="247" t="s">
        <v>769</v>
      </c>
      <c r="G626" s="245"/>
      <c r="H626" s="248">
        <v>4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154</v>
      </c>
      <c r="AU626" s="254" t="s">
        <v>83</v>
      </c>
      <c r="AV626" s="14" t="s">
        <v>83</v>
      </c>
      <c r="AW626" s="14" t="s">
        <v>35</v>
      </c>
      <c r="AX626" s="14" t="s">
        <v>74</v>
      </c>
      <c r="AY626" s="254" t="s">
        <v>143</v>
      </c>
    </row>
    <row r="627" s="14" customFormat="1">
      <c r="A627" s="14"/>
      <c r="B627" s="244"/>
      <c r="C627" s="245"/>
      <c r="D627" s="235" t="s">
        <v>154</v>
      </c>
      <c r="E627" s="246" t="s">
        <v>19</v>
      </c>
      <c r="F627" s="247" t="s">
        <v>770</v>
      </c>
      <c r="G627" s="245"/>
      <c r="H627" s="248">
        <v>4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154</v>
      </c>
      <c r="AU627" s="254" t="s">
        <v>83</v>
      </c>
      <c r="AV627" s="14" t="s">
        <v>83</v>
      </c>
      <c r="AW627" s="14" t="s">
        <v>35</v>
      </c>
      <c r="AX627" s="14" t="s">
        <v>74</v>
      </c>
      <c r="AY627" s="254" t="s">
        <v>143</v>
      </c>
    </row>
    <row r="628" s="14" customFormat="1">
      <c r="A628" s="14"/>
      <c r="B628" s="244"/>
      <c r="C628" s="245"/>
      <c r="D628" s="235" t="s">
        <v>154</v>
      </c>
      <c r="E628" s="246" t="s">
        <v>19</v>
      </c>
      <c r="F628" s="247" t="s">
        <v>771</v>
      </c>
      <c r="G628" s="245"/>
      <c r="H628" s="248">
        <v>4.5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154</v>
      </c>
      <c r="AU628" s="254" t="s">
        <v>83</v>
      </c>
      <c r="AV628" s="14" t="s">
        <v>83</v>
      </c>
      <c r="AW628" s="14" t="s">
        <v>35</v>
      </c>
      <c r="AX628" s="14" t="s">
        <v>74</v>
      </c>
      <c r="AY628" s="254" t="s">
        <v>143</v>
      </c>
    </row>
    <row r="629" s="15" customFormat="1">
      <c r="A629" s="15"/>
      <c r="B629" s="255"/>
      <c r="C629" s="256"/>
      <c r="D629" s="235" t="s">
        <v>154</v>
      </c>
      <c r="E629" s="257" t="s">
        <v>19</v>
      </c>
      <c r="F629" s="258" t="s">
        <v>157</v>
      </c>
      <c r="G629" s="256"/>
      <c r="H629" s="259">
        <v>12.5</v>
      </c>
      <c r="I629" s="260"/>
      <c r="J629" s="256"/>
      <c r="K629" s="256"/>
      <c r="L629" s="261"/>
      <c r="M629" s="262"/>
      <c r="N629" s="263"/>
      <c r="O629" s="263"/>
      <c r="P629" s="263"/>
      <c r="Q629" s="263"/>
      <c r="R629" s="263"/>
      <c r="S629" s="263"/>
      <c r="T629" s="264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5" t="s">
        <v>154</v>
      </c>
      <c r="AU629" s="265" t="s">
        <v>83</v>
      </c>
      <c r="AV629" s="15" t="s">
        <v>150</v>
      </c>
      <c r="AW629" s="15" t="s">
        <v>35</v>
      </c>
      <c r="AX629" s="15" t="s">
        <v>81</v>
      </c>
      <c r="AY629" s="265" t="s">
        <v>143</v>
      </c>
    </row>
    <row r="630" s="2" customFormat="1" ht="44.25" customHeight="1">
      <c r="A630" s="40"/>
      <c r="B630" s="41"/>
      <c r="C630" s="215" t="s">
        <v>772</v>
      </c>
      <c r="D630" s="215" t="s">
        <v>145</v>
      </c>
      <c r="E630" s="216" t="s">
        <v>773</v>
      </c>
      <c r="F630" s="217" t="s">
        <v>774</v>
      </c>
      <c r="G630" s="218" t="s">
        <v>341</v>
      </c>
      <c r="H630" s="219">
        <v>21</v>
      </c>
      <c r="I630" s="220"/>
      <c r="J630" s="221">
        <f>ROUND(I630*H630,2)</f>
        <v>0</v>
      </c>
      <c r="K630" s="217" t="s">
        <v>149</v>
      </c>
      <c r="L630" s="46"/>
      <c r="M630" s="222" t="s">
        <v>19</v>
      </c>
      <c r="N630" s="223" t="s">
        <v>45</v>
      </c>
      <c r="O630" s="86"/>
      <c r="P630" s="224">
        <f>O630*H630</f>
        <v>0</v>
      </c>
      <c r="Q630" s="224">
        <v>0</v>
      </c>
      <c r="R630" s="224">
        <f>Q630*H630</f>
        <v>0</v>
      </c>
      <c r="S630" s="224">
        <v>0.024750000000000001</v>
      </c>
      <c r="T630" s="225">
        <f>S630*H630</f>
        <v>0.51975000000000005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26" t="s">
        <v>276</v>
      </c>
      <c r="AT630" s="226" t="s">
        <v>145</v>
      </c>
      <c r="AU630" s="226" t="s">
        <v>83</v>
      </c>
      <c r="AY630" s="19" t="s">
        <v>143</v>
      </c>
      <c r="BE630" s="227">
        <f>IF(N630="základní",J630,0)</f>
        <v>0</v>
      </c>
      <c r="BF630" s="227">
        <f>IF(N630="snížená",J630,0)</f>
        <v>0</v>
      </c>
      <c r="BG630" s="227">
        <f>IF(N630="zákl. přenesená",J630,0)</f>
        <v>0</v>
      </c>
      <c r="BH630" s="227">
        <f>IF(N630="sníž. přenesená",J630,0)</f>
        <v>0</v>
      </c>
      <c r="BI630" s="227">
        <f>IF(N630="nulová",J630,0)</f>
        <v>0</v>
      </c>
      <c r="BJ630" s="19" t="s">
        <v>81</v>
      </c>
      <c r="BK630" s="227">
        <f>ROUND(I630*H630,2)</f>
        <v>0</v>
      </c>
      <c r="BL630" s="19" t="s">
        <v>276</v>
      </c>
      <c r="BM630" s="226" t="s">
        <v>775</v>
      </c>
    </row>
    <row r="631" s="2" customFormat="1">
      <c r="A631" s="40"/>
      <c r="B631" s="41"/>
      <c r="C631" s="42"/>
      <c r="D631" s="228" t="s">
        <v>152</v>
      </c>
      <c r="E631" s="42"/>
      <c r="F631" s="229" t="s">
        <v>776</v>
      </c>
      <c r="G631" s="42"/>
      <c r="H631" s="42"/>
      <c r="I631" s="230"/>
      <c r="J631" s="42"/>
      <c r="K631" s="42"/>
      <c r="L631" s="46"/>
      <c r="M631" s="231"/>
      <c r="N631" s="232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152</v>
      </c>
      <c r="AU631" s="19" t="s">
        <v>83</v>
      </c>
    </row>
    <row r="632" s="14" customFormat="1">
      <c r="A632" s="14"/>
      <c r="B632" s="244"/>
      <c r="C632" s="245"/>
      <c r="D632" s="235" t="s">
        <v>154</v>
      </c>
      <c r="E632" s="246" t="s">
        <v>19</v>
      </c>
      <c r="F632" s="247" t="s">
        <v>777</v>
      </c>
      <c r="G632" s="245"/>
      <c r="H632" s="248">
        <v>8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154</v>
      </c>
      <c r="AU632" s="254" t="s">
        <v>83</v>
      </c>
      <c r="AV632" s="14" t="s">
        <v>83</v>
      </c>
      <c r="AW632" s="14" t="s">
        <v>35</v>
      </c>
      <c r="AX632" s="14" t="s">
        <v>74</v>
      </c>
      <c r="AY632" s="254" t="s">
        <v>143</v>
      </c>
    </row>
    <row r="633" s="14" customFormat="1">
      <c r="A633" s="14"/>
      <c r="B633" s="244"/>
      <c r="C633" s="245"/>
      <c r="D633" s="235" t="s">
        <v>154</v>
      </c>
      <c r="E633" s="246" t="s">
        <v>19</v>
      </c>
      <c r="F633" s="247" t="s">
        <v>778</v>
      </c>
      <c r="G633" s="245"/>
      <c r="H633" s="248">
        <v>13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154</v>
      </c>
      <c r="AU633" s="254" t="s">
        <v>83</v>
      </c>
      <c r="AV633" s="14" t="s">
        <v>83</v>
      </c>
      <c r="AW633" s="14" t="s">
        <v>35</v>
      </c>
      <c r="AX633" s="14" t="s">
        <v>74</v>
      </c>
      <c r="AY633" s="254" t="s">
        <v>143</v>
      </c>
    </row>
    <row r="634" s="15" customFormat="1">
      <c r="A634" s="15"/>
      <c r="B634" s="255"/>
      <c r="C634" s="256"/>
      <c r="D634" s="235" t="s">
        <v>154</v>
      </c>
      <c r="E634" s="257" t="s">
        <v>19</v>
      </c>
      <c r="F634" s="258" t="s">
        <v>157</v>
      </c>
      <c r="G634" s="256"/>
      <c r="H634" s="259">
        <v>21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5" t="s">
        <v>154</v>
      </c>
      <c r="AU634" s="265" t="s">
        <v>83</v>
      </c>
      <c r="AV634" s="15" t="s">
        <v>150</v>
      </c>
      <c r="AW634" s="15" t="s">
        <v>35</v>
      </c>
      <c r="AX634" s="15" t="s">
        <v>81</v>
      </c>
      <c r="AY634" s="265" t="s">
        <v>143</v>
      </c>
    </row>
    <row r="635" s="2" customFormat="1" ht="44.25" customHeight="1">
      <c r="A635" s="40"/>
      <c r="B635" s="41"/>
      <c r="C635" s="215" t="s">
        <v>779</v>
      </c>
      <c r="D635" s="215" t="s">
        <v>145</v>
      </c>
      <c r="E635" s="216" t="s">
        <v>780</v>
      </c>
      <c r="F635" s="217" t="s">
        <v>781</v>
      </c>
      <c r="G635" s="218" t="s">
        <v>341</v>
      </c>
      <c r="H635" s="219">
        <v>78.400000000000006</v>
      </c>
      <c r="I635" s="220"/>
      <c r="J635" s="221">
        <f>ROUND(I635*H635,2)</f>
        <v>0</v>
      </c>
      <c r="K635" s="217" t="s">
        <v>149</v>
      </c>
      <c r="L635" s="46"/>
      <c r="M635" s="222" t="s">
        <v>19</v>
      </c>
      <c r="N635" s="223" t="s">
        <v>45</v>
      </c>
      <c r="O635" s="86"/>
      <c r="P635" s="224">
        <f>O635*H635</f>
        <v>0</v>
      </c>
      <c r="Q635" s="224">
        <v>0</v>
      </c>
      <c r="R635" s="224">
        <f>Q635*H635</f>
        <v>0</v>
      </c>
      <c r="S635" s="224">
        <v>0.024750000000000001</v>
      </c>
      <c r="T635" s="225">
        <f>S635*H635</f>
        <v>1.9404000000000001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26" t="s">
        <v>276</v>
      </c>
      <c r="AT635" s="226" t="s">
        <v>145</v>
      </c>
      <c r="AU635" s="226" t="s">
        <v>83</v>
      </c>
      <c r="AY635" s="19" t="s">
        <v>143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19" t="s">
        <v>81</v>
      </c>
      <c r="BK635" s="227">
        <f>ROUND(I635*H635,2)</f>
        <v>0</v>
      </c>
      <c r="BL635" s="19" t="s">
        <v>276</v>
      </c>
      <c r="BM635" s="226" t="s">
        <v>782</v>
      </c>
    </row>
    <row r="636" s="2" customFormat="1">
      <c r="A636" s="40"/>
      <c r="B636" s="41"/>
      <c r="C636" s="42"/>
      <c r="D636" s="228" t="s">
        <v>152</v>
      </c>
      <c r="E636" s="42"/>
      <c r="F636" s="229" t="s">
        <v>783</v>
      </c>
      <c r="G636" s="42"/>
      <c r="H636" s="42"/>
      <c r="I636" s="230"/>
      <c r="J636" s="42"/>
      <c r="K636" s="42"/>
      <c r="L636" s="46"/>
      <c r="M636" s="231"/>
      <c r="N636" s="232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152</v>
      </c>
      <c r="AU636" s="19" t="s">
        <v>83</v>
      </c>
    </row>
    <row r="637" s="14" customFormat="1">
      <c r="A637" s="14"/>
      <c r="B637" s="244"/>
      <c r="C637" s="245"/>
      <c r="D637" s="235" t="s">
        <v>154</v>
      </c>
      <c r="E637" s="246" t="s">
        <v>19</v>
      </c>
      <c r="F637" s="247" t="s">
        <v>784</v>
      </c>
      <c r="G637" s="245"/>
      <c r="H637" s="248">
        <v>38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154</v>
      </c>
      <c r="AU637" s="254" t="s">
        <v>83</v>
      </c>
      <c r="AV637" s="14" t="s">
        <v>83</v>
      </c>
      <c r="AW637" s="14" t="s">
        <v>35</v>
      </c>
      <c r="AX637" s="14" t="s">
        <v>74</v>
      </c>
      <c r="AY637" s="254" t="s">
        <v>143</v>
      </c>
    </row>
    <row r="638" s="14" customFormat="1">
      <c r="A638" s="14"/>
      <c r="B638" s="244"/>
      <c r="C638" s="245"/>
      <c r="D638" s="235" t="s">
        <v>154</v>
      </c>
      <c r="E638" s="246" t="s">
        <v>19</v>
      </c>
      <c r="F638" s="247" t="s">
        <v>785</v>
      </c>
      <c r="G638" s="245"/>
      <c r="H638" s="248">
        <v>16.800000000000001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154</v>
      </c>
      <c r="AU638" s="254" t="s">
        <v>83</v>
      </c>
      <c r="AV638" s="14" t="s">
        <v>83</v>
      </c>
      <c r="AW638" s="14" t="s">
        <v>35</v>
      </c>
      <c r="AX638" s="14" t="s">
        <v>74</v>
      </c>
      <c r="AY638" s="254" t="s">
        <v>143</v>
      </c>
    </row>
    <row r="639" s="14" customFormat="1">
      <c r="A639" s="14"/>
      <c r="B639" s="244"/>
      <c r="C639" s="245"/>
      <c r="D639" s="235" t="s">
        <v>154</v>
      </c>
      <c r="E639" s="246" t="s">
        <v>19</v>
      </c>
      <c r="F639" s="247" t="s">
        <v>786</v>
      </c>
      <c r="G639" s="245"/>
      <c r="H639" s="248">
        <v>23.600000000000001</v>
      </c>
      <c r="I639" s="249"/>
      <c r="J639" s="245"/>
      <c r="K639" s="245"/>
      <c r="L639" s="250"/>
      <c r="M639" s="251"/>
      <c r="N639" s="252"/>
      <c r="O639" s="252"/>
      <c r="P639" s="252"/>
      <c r="Q639" s="252"/>
      <c r="R639" s="252"/>
      <c r="S639" s="252"/>
      <c r="T639" s="25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4" t="s">
        <v>154</v>
      </c>
      <c r="AU639" s="254" t="s">
        <v>83</v>
      </c>
      <c r="AV639" s="14" t="s">
        <v>83</v>
      </c>
      <c r="AW639" s="14" t="s">
        <v>35</v>
      </c>
      <c r="AX639" s="14" t="s">
        <v>74</v>
      </c>
      <c r="AY639" s="254" t="s">
        <v>143</v>
      </c>
    </row>
    <row r="640" s="15" customFormat="1">
      <c r="A640" s="15"/>
      <c r="B640" s="255"/>
      <c r="C640" s="256"/>
      <c r="D640" s="235" t="s">
        <v>154</v>
      </c>
      <c r="E640" s="257" t="s">
        <v>19</v>
      </c>
      <c r="F640" s="258" t="s">
        <v>157</v>
      </c>
      <c r="G640" s="256"/>
      <c r="H640" s="259">
        <v>78.400000000000006</v>
      </c>
      <c r="I640" s="260"/>
      <c r="J640" s="256"/>
      <c r="K640" s="256"/>
      <c r="L640" s="261"/>
      <c r="M640" s="262"/>
      <c r="N640" s="263"/>
      <c r="O640" s="263"/>
      <c r="P640" s="263"/>
      <c r="Q640" s="263"/>
      <c r="R640" s="263"/>
      <c r="S640" s="263"/>
      <c r="T640" s="264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5" t="s">
        <v>154</v>
      </c>
      <c r="AU640" s="265" t="s">
        <v>83</v>
      </c>
      <c r="AV640" s="15" t="s">
        <v>150</v>
      </c>
      <c r="AW640" s="15" t="s">
        <v>35</v>
      </c>
      <c r="AX640" s="15" t="s">
        <v>81</v>
      </c>
      <c r="AY640" s="265" t="s">
        <v>143</v>
      </c>
    </row>
    <row r="641" s="2" customFormat="1" ht="24.15" customHeight="1">
      <c r="A641" s="40"/>
      <c r="B641" s="41"/>
      <c r="C641" s="215" t="s">
        <v>787</v>
      </c>
      <c r="D641" s="215" t="s">
        <v>145</v>
      </c>
      <c r="E641" s="216" t="s">
        <v>788</v>
      </c>
      <c r="F641" s="217" t="s">
        <v>789</v>
      </c>
      <c r="G641" s="218" t="s">
        <v>341</v>
      </c>
      <c r="H641" s="219">
        <v>14</v>
      </c>
      <c r="I641" s="220"/>
      <c r="J641" s="221">
        <f>ROUND(I641*H641,2)</f>
        <v>0</v>
      </c>
      <c r="K641" s="217" t="s">
        <v>149</v>
      </c>
      <c r="L641" s="46"/>
      <c r="M641" s="222" t="s">
        <v>19</v>
      </c>
      <c r="N641" s="223" t="s">
        <v>45</v>
      </c>
      <c r="O641" s="86"/>
      <c r="P641" s="224">
        <f>O641*H641</f>
        <v>0</v>
      </c>
      <c r="Q641" s="224">
        <v>0.0073200000000000001</v>
      </c>
      <c r="R641" s="224">
        <f>Q641*H641</f>
        <v>0.10248</v>
      </c>
      <c r="S641" s="224">
        <v>0</v>
      </c>
      <c r="T641" s="225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6" t="s">
        <v>276</v>
      </c>
      <c r="AT641" s="226" t="s">
        <v>145</v>
      </c>
      <c r="AU641" s="226" t="s">
        <v>83</v>
      </c>
      <c r="AY641" s="19" t="s">
        <v>143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9" t="s">
        <v>81</v>
      </c>
      <c r="BK641" s="227">
        <f>ROUND(I641*H641,2)</f>
        <v>0</v>
      </c>
      <c r="BL641" s="19" t="s">
        <v>276</v>
      </c>
      <c r="BM641" s="226" t="s">
        <v>790</v>
      </c>
    </row>
    <row r="642" s="2" customFormat="1">
      <c r="A642" s="40"/>
      <c r="B642" s="41"/>
      <c r="C642" s="42"/>
      <c r="D642" s="228" t="s">
        <v>152</v>
      </c>
      <c r="E642" s="42"/>
      <c r="F642" s="229" t="s">
        <v>791</v>
      </c>
      <c r="G642" s="42"/>
      <c r="H642" s="42"/>
      <c r="I642" s="230"/>
      <c r="J642" s="42"/>
      <c r="K642" s="42"/>
      <c r="L642" s="46"/>
      <c r="M642" s="231"/>
      <c r="N642" s="232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152</v>
      </c>
      <c r="AU642" s="19" t="s">
        <v>83</v>
      </c>
    </row>
    <row r="643" s="14" customFormat="1">
      <c r="A643" s="14"/>
      <c r="B643" s="244"/>
      <c r="C643" s="245"/>
      <c r="D643" s="235" t="s">
        <v>154</v>
      </c>
      <c r="E643" s="246" t="s">
        <v>19</v>
      </c>
      <c r="F643" s="247" t="s">
        <v>792</v>
      </c>
      <c r="G643" s="245"/>
      <c r="H643" s="248">
        <v>14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154</v>
      </c>
      <c r="AU643" s="254" t="s">
        <v>83</v>
      </c>
      <c r="AV643" s="14" t="s">
        <v>83</v>
      </c>
      <c r="AW643" s="14" t="s">
        <v>35</v>
      </c>
      <c r="AX643" s="14" t="s">
        <v>74</v>
      </c>
      <c r="AY643" s="254" t="s">
        <v>143</v>
      </c>
    </row>
    <row r="644" s="15" customFormat="1">
      <c r="A644" s="15"/>
      <c r="B644" s="255"/>
      <c r="C644" s="256"/>
      <c r="D644" s="235" t="s">
        <v>154</v>
      </c>
      <c r="E644" s="257" t="s">
        <v>19</v>
      </c>
      <c r="F644" s="258" t="s">
        <v>157</v>
      </c>
      <c r="G644" s="256"/>
      <c r="H644" s="259">
        <v>14</v>
      </c>
      <c r="I644" s="260"/>
      <c r="J644" s="256"/>
      <c r="K644" s="256"/>
      <c r="L644" s="261"/>
      <c r="M644" s="262"/>
      <c r="N644" s="263"/>
      <c r="O644" s="263"/>
      <c r="P644" s="263"/>
      <c r="Q644" s="263"/>
      <c r="R644" s="263"/>
      <c r="S644" s="263"/>
      <c r="T644" s="264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5" t="s">
        <v>154</v>
      </c>
      <c r="AU644" s="265" t="s">
        <v>83</v>
      </c>
      <c r="AV644" s="15" t="s">
        <v>150</v>
      </c>
      <c r="AW644" s="15" t="s">
        <v>35</v>
      </c>
      <c r="AX644" s="15" t="s">
        <v>81</v>
      </c>
      <c r="AY644" s="265" t="s">
        <v>143</v>
      </c>
    </row>
    <row r="645" s="2" customFormat="1" ht="24.15" customHeight="1">
      <c r="A645" s="40"/>
      <c r="B645" s="41"/>
      <c r="C645" s="215" t="s">
        <v>793</v>
      </c>
      <c r="D645" s="215" t="s">
        <v>145</v>
      </c>
      <c r="E645" s="216" t="s">
        <v>794</v>
      </c>
      <c r="F645" s="217" t="s">
        <v>795</v>
      </c>
      <c r="G645" s="218" t="s">
        <v>341</v>
      </c>
      <c r="H645" s="219">
        <v>903.10000000000002</v>
      </c>
      <c r="I645" s="220"/>
      <c r="J645" s="221">
        <f>ROUND(I645*H645,2)</f>
        <v>0</v>
      </c>
      <c r="K645" s="217" t="s">
        <v>149</v>
      </c>
      <c r="L645" s="46"/>
      <c r="M645" s="222" t="s">
        <v>19</v>
      </c>
      <c r="N645" s="223" t="s">
        <v>45</v>
      </c>
      <c r="O645" s="86"/>
      <c r="P645" s="224">
        <f>O645*H645</f>
        <v>0</v>
      </c>
      <c r="Q645" s="224">
        <v>0.01363</v>
      </c>
      <c r="R645" s="224">
        <f>Q645*H645</f>
        <v>12.309253</v>
      </c>
      <c r="S645" s="224">
        <v>0</v>
      </c>
      <c r="T645" s="225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6" t="s">
        <v>276</v>
      </c>
      <c r="AT645" s="226" t="s">
        <v>145</v>
      </c>
      <c r="AU645" s="226" t="s">
        <v>83</v>
      </c>
      <c r="AY645" s="19" t="s">
        <v>143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19" t="s">
        <v>81</v>
      </c>
      <c r="BK645" s="227">
        <f>ROUND(I645*H645,2)</f>
        <v>0</v>
      </c>
      <c r="BL645" s="19" t="s">
        <v>276</v>
      </c>
      <c r="BM645" s="226" t="s">
        <v>796</v>
      </c>
    </row>
    <row r="646" s="2" customFormat="1">
      <c r="A646" s="40"/>
      <c r="B646" s="41"/>
      <c r="C646" s="42"/>
      <c r="D646" s="228" t="s">
        <v>152</v>
      </c>
      <c r="E646" s="42"/>
      <c r="F646" s="229" t="s">
        <v>797</v>
      </c>
      <c r="G646" s="42"/>
      <c r="H646" s="42"/>
      <c r="I646" s="230"/>
      <c r="J646" s="42"/>
      <c r="K646" s="42"/>
      <c r="L646" s="46"/>
      <c r="M646" s="231"/>
      <c r="N646" s="232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152</v>
      </c>
      <c r="AU646" s="19" t="s">
        <v>83</v>
      </c>
    </row>
    <row r="647" s="14" customFormat="1">
      <c r="A647" s="14"/>
      <c r="B647" s="244"/>
      <c r="C647" s="245"/>
      <c r="D647" s="235" t="s">
        <v>154</v>
      </c>
      <c r="E647" s="246" t="s">
        <v>19</v>
      </c>
      <c r="F647" s="247" t="s">
        <v>798</v>
      </c>
      <c r="G647" s="245"/>
      <c r="H647" s="248">
        <v>48.75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154</v>
      </c>
      <c r="AU647" s="254" t="s">
        <v>83</v>
      </c>
      <c r="AV647" s="14" t="s">
        <v>83</v>
      </c>
      <c r="AW647" s="14" t="s">
        <v>35</v>
      </c>
      <c r="AX647" s="14" t="s">
        <v>74</v>
      </c>
      <c r="AY647" s="254" t="s">
        <v>143</v>
      </c>
    </row>
    <row r="648" s="14" customFormat="1">
      <c r="A648" s="14"/>
      <c r="B648" s="244"/>
      <c r="C648" s="245"/>
      <c r="D648" s="235" t="s">
        <v>154</v>
      </c>
      <c r="E648" s="246" t="s">
        <v>19</v>
      </c>
      <c r="F648" s="247" t="s">
        <v>799</v>
      </c>
      <c r="G648" s="245"/>
      <c r="H648" s="248">
        <v>51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154</v>
      </c>
      <c r="AU648" s="254" t="s">
        <v>83</v>
      </c>
      <c r="AV648" s="14" t="s">
        <v>83</v>
      </c>
      <c r="AW648" s="14" t="s">
        <v>35</v>
      </c>
      <c r="AX648" s="14" t="s">
        <v>74</v>
      </c>
      <c r="AY648" s="254" t="s">
        <v>143</v>
      </c>
    </row>
    <row r="649" s="14" customFormat="1">
      <c r="A649" s="14"/>
      <c r="B649" s="244"/>
      <c r="C649" s="245"/>
      <c r="D649" s="235" t="s">
        <v>154</v>
      </c>
      <c r="E649" s="246" t="s">
        <v>19</v>
      </c>
      <c r="F649" s="247" t="s">
        <v>800</v>
      </c>
      <c r="G649" s="245"/>
      <c r="H649" s="248">
        <v>199.5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154</v>
      </c>
      <c r="AU649" s="254" t="s">
        <v>83</v>
      </c>
      <c r="AV649" s="14" t="s">
        <v>83</v>
      </c>
      <c r="AW649" s="14" t="s">
        <v>35</v>
      </c>
      <c r="AX649" s="14" t="s">
        <v>74</v>
      </c>
      <c r="AY649" s="254" t="s">
        <v>143</v>
      </c>
    </row>
    <row r="650" s="14" customFormat="1">
      <c r="A650" s="14"/>
      <c r="B650" s="244"/>
      <c r="C650" s="245"/>
      <c r="D650" s="235" t="s">
        <v>154</v>
      </c>
      <c r="E650" s="246" t="s">
        <v>19</v>
      </c>
      <c r="F650" s="247" t="s">
        <v>801</v>
      </c>
      <c r="G650" s="245"/>
      <c r="H650" s="248">
        <v>18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154</v>
      </c>
      <c r="AU650" s="254" t="s">
        <v>83</v>
      </c>
      <c r="AV650" s="14" t="s">
        <v>83</v>
      </c>
      <c r="AW650" s="14" t="s">
        <v>35</v>
      </c>
      <c r="AX650" s="14" t="s">
        <v>74</v>
      </c>
      <c r="AY650" s="254" t="s">
        <v>143</v>
      </c>
    </row>
    <row r="651" s="14" customFormat="1">
      <c r="A651" s="14"/>
      <c r="B651" s="244"/>
      <c r="C651" s="245"/>
      <c r="D651" s="235" t="s">
        <v>154</v>
      </c>
      <c r="E651" s="246" t="s">
        <v>19</v>
      </c>
      <c r="F651" s="247" t="s">
        <v>802</v>
      </c>
      <c r="G651" s="245"/>
      <c r="H651" s="248">
        <v>80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154</v>
      </c>
      <c r="AU651" s="254" t="s">
        <v>83</v>
      </c>
      <c r="AV651" s="14" t="s">
        <v>83</v>
      </c>
      <c r="AW651" s="14" t="s">
        <v>35</v>
      </c>
      <c r="AX651" s="14" t="s">
        <v>74</v>
      </c>
      <c r="AY651" s="254" t="s">
        <v>143</v>
      </c>
    </row>
    <row r="652" s="14" customFormat="1">
      <c r="A652" s="14"/>
      <c r="B652" s="244"/>
      <c r="C652" s="245"/>
      <c r="D652" s="235" t="s">
        <v>154</v>
      </c>
      <c r="E652" s="246" t="s">
        <v>19</v>
      </c>
      <c r="F652" s="247" t="s">
        <v>803</v>
      </c>
      <c r="G652" s="245"/>
      <c r="H652" s="248">
        <v>12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154</v>
      </c>
      <c r="AU652" s="254" t="s">
        <v>83</v>
      </c>
      <c r="AV652" s="14" t="s">
        <v>83</v>
      </c>
      <c r="AW652" s="14" t="s">
        <v>35</v>
      </c>
      <c r="AX652" s="14" t="s">
        <v>74</v>
      </c>
      <c r="AY652" s="254" t="s">
        <v>143</v>
      </c>
    </row>
    <row r="653" s="14" customFormat="1">
      <c r="A653" s="14"/>
      <c r="B653" s="244"/>
      <c r="C653" s="245"/>
      <c r="D653" s="235" t="s">
        <v>154</v>
      </c>
      <c r="E653" s="246" t="s">
        <v>19</v>
      </c>
      <c r="F653" s="247" t="s">
        <v>804</v>
      </c>
      <c r="G653" s="245"/>
      <c r="H653" s="248">
        <v>10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154</v>
      </c>
      <c r="AU653" s="254" t="s">
        <v>83</v>
      </c>
      <c r="AV653" s="14" t="s">
        <v>83</v>
      </c>
      <c r="AW653" s="14" t="s">
        <v>35</v>
      </c>
      <c r="AX653" s="14" t="s">
        <v>74</v>
      </c>
      <c r="AY653" s="254" t="s">
        <v>143</v>
      </c>
    </row>
    <row r="654" s="14" customFormat="1">
      <c r="A654" s="14"/>
      <c r="B654" s="244"/>
      <c r="C654" s="245"/>
      <c r="D654" s="235" t="s">
        <v>154</v>
      </c>
      <c r="E654" s="246" t="s">
        <v>19</v>
      </c>
      <c r="F654" s="247" t="s">
        <v>805</v>
      </c>
      <c r="G654" s="245"/>
      <c r="H654" s="248">
        <v>30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154</v>
      </c>
      <c r="AU654" s="254" t="s">
        <v>83</v>
      </c>
      <c r="AV654" s="14" t="s">
        <v>83</v>
      </c>
      <c r="AW654" s="14" t="s">
        <v>35</v>
      </c>
      <c r="AX654" s="14" t="s">
        <v>74</v>
      </c>
      <c r="AY654" s="254" t="s">
        <v>143</v>
      </c>
    </row>
    <row r="655" s="14" customFormat="1">
      <c r="A655" s="14"/>
      <c r="B655" s="244"/>
      <c r="C655" s="245"/>
      <c r="D655" s="235" t="s">
        <v>154</v>
      </c>
      <c r="E655" s="246" t="s">
        <v>19</v>
      </c>
      <c r="F655" s="247" t="s">
        <v>806</v>
      </c>
      <c r="G655" s="245"/>
      <c r="H655" s="248">
        <v>3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154</v>
      </c>
      <c r="AU655" s="254" t="s">
        <v>83</v>
      </c>
      <c r="AV655" s="14" t="s">
        <v>83</v>
      </c>
      <c r="AW655" s="14" t="s">
        <v>35</v>
      </c>
      <c r="AX655" s="14" t="s">
        <v>74</v>
      </c>
      <c r="AY655" s="254" t="s">
        <v>143</v>
      </c>
    </row>
    <row r="656" s="14" customFormat="1">
      <c r="A656" s="14"/>
      <c r="B656" s="244"/>
      <c r="C656" s="245"/>
      <c r="D656" s="235" t="s">
        <v>154</v>
      </c>
      <c r="E656" s="246" t="s">
        <v>19</v>
      </c>
      <c r="F656" s="247" t="s">
        <v>807</v>
      </c>
      <c r="G656" s="245"/>
      <c r="H656" s="248">
        <v>10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154</v>
      </c>
      <c r="AU656" s="254" t="s">
        <v>83</v>
      </c>
      <c r="AV656" s="14" t="s">
        <v>83</v>
      </c>
      <c r="AW656" s="14" t="s">
        <v>35</v>
      </c>
      <c r="AX656" s="14" t="s">
        <v>74</v>
      </c>
      <c r="AY656" s="254" t="s">
        <v>143</v>
      </c>
    </row>
    <row r="657" s="14" customFormat="1">
      <c r="A657" s="14"/>
      <c r="B657" s="244"/>
      <c r="C657" s="245"/>
      <c r="D657" s="235" t="s">
        <v>154</v>
      </c>
      <c r="E657" s="246" t="s">
        <v>19</v>
      </c>
      <c r="F657" s="247" t="s">
        <v>808</v>
      </c>
      <c r="G657" s="245"/>
      <c r="H657" s="248">
        <v>4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154</v>
      </c>
      <c r="AU657" s="254" t="s">
        <v>83</v>
      </c>
      <c r="AV657" s="14" t="s">
        <v>83</v>
      </c>
      <c r="AW657" s="14" t="s">
        <v>35</v>
      </c>
      <c r="AX657" s="14" t="s">
        <v>74</v>
      </c>
      <c r="AY657" s="254" t="s">
        <v>143</v>
      </c>
    </row>
    <row r="658" s="14" customFormat="1">
      <c r="A658" s="14"/>
      <c r="B658" s="244"/>
      <c r="C658" s="245"/>
      <c r="D658" s="235" t="s">
        <v>154</v>
      </c>
      <c r="E658" s="246" t="s">
        <v>19</v>
      </c>
      <c r="F658" s="247" t="s">
        <v>809</v>
      </c>
      <c r="G658" s="245"/>
      <c r="H658" s="248">
        <v>15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154</v>
      </c>
      <c r="AU658" s="254" t="s">
        <v>83</v>
      </c>
      <c r="AV658" s="14" t="s">
        <v>83</v>
      </c>
      <c r="AW658" s="14" t="s">
        <v>35</v>
      </c>
      <c r="AX658" s="14" t="s">
        <v>74</v>
      </c>
      <c r="AY658" s="254" t="s">
        <v>143</v>
      </c>
    </row>
    <row r="659" s="14" customFormat="1">
      <c r="A659" s="14"/>
      <c r="B659" s="244"/>
      <c r="C659" s="245"/>
      <c r="D659" s="235" t="s">
        <v>154</v>
      </c>
      <c r="E659" s="246" t="s">
        <v>19</v>
      </c>
      <c r="F659" s="247" t="s">
        <v>810</v>
      </c>
      <c r="G659" s="245"/>
      <c r="H659" s="248">
        <v>6.5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154</v>
      </c>
      <c r="AU659" s="254" t="s">
        <v>83</v>
      </c>
      <c r="AV659" s="14" t="s">
        <v>83</v>
      </c>
      <c r="AW659" s="14" t="s">
        <v>35</v>
      </c>
      <c r="AX659" s="14" t="s">
        <v>74</v>
      </c>
      <c r="AY659" s="254" t="s">
        <v>143</v>
      </c>
    </row>
    <row r="660" s="14" customFormat="1">
      <c r="A660" s="14"/>
      <c r="B660" s="244"/>
      <c r="C660" s="245"/>
      <c r="D660" s="235" t="s">
        <v>154</v>
      </c>
      <c r="E660" s="246" t="s">
        <v>19</v>
      </c>
      <c r="F660" s="247" t="s">
        <v>811</v>
      </c>
      <c r="G660" s="245"/>
      <c r="H660" s="248">
        <v>14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154</v>
      </c>
      <c r="AU660" s="254" t="s">
        <v>83</v>
      </c>
      <c r="AV660" s="14" t="s">
        <v>83</v>
      </c>
      <c r="AW660" s="14" t="s">
        <v>35</v>
      </c>
      <c r="AX660" s="14" t="s">
        <v>74</v>
      </c>
      <c r="AY660" s="254" t="s">
        <v>143</v>
      </c>
    </row>
    <row r="661" s="14" customFormat="1">
      <c r="A661" s="14"/>
      <c r="B661" s="244"/>
      <c r="C661" s="245"/>
      <c r="D661" s="235" t="s">
        <v>154</v>
      </c>
      <c r="E661" s="246" t="s">
        <v>19</v>
      </c>
      <c r="F661" s="247" t="s">
        <v>812</v>
      </c>
      <c r="G661" s="245"/>
      <c r="H661" s="248">
        <v>24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154</v>
      </c>
      <c r="AU661" s="254" t="s">
        <v>83</v>
      </c>
      <c r="AV661" s="14" t="s">
        <v>83</v>
      </c>
      <c r="AW661" s="14" t="s">
        <v>35</v>
      </c>
      <c r="AX661" s="14" t="s">
        <v>74</v>
      </c>
      <c r="AY661" s="254" t="s">
        <v>143</v>
      </c>
    </row>
    <row r="662" s="14" customFormat="1">
      <c r="A662" s="14"/>
      <c r="B662" s="244"/>
      <c r="C662" s="245"/>
      <c r="D662" s="235" t="s">
        <v>154</v>
      </c>
      <c r="E662" s="246" t="s">
        <v>19</v>
      </c>
      <c r="F662" s="247" t="s">
        <v>813</v>
      </c>
      <c r="G662" s="245"/>
      <c r="H662" s="248">
        <v>27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154</v>
      </c>
      <c r="AU662" s="254" t="s">
        <v>83</v>
      </c>
      <c r="AV662" s="14" t="s">
        <v>83</v>
      </c>
      <c r="AW662" s="14" t="s">
        <v>35</v>
      </c>
      <c r="AX662" s="14" t="s">
        <v>74</v>
      </c>
      <c r="AY662" s="254" t="s">
        <v>143</v>
      </c>
    </row>
    <row r="663" s="14" customFormat="1">
      <c r="A663" s="14"/>
      <c r="B663" s="244"/>
      <c r="C663" s="245"/>
      <c r="D663" s="235" t="s">
        <v>154</v>
      </c>
      <c r="E663" s="246" t="s">
        <v>19</v>
      </c>
      <c r="F663" s="247" t="s">
        <v>814</v>
      </c>
      <c r="G663" s="245"/>
      <c r="H663" s="248">
        <v>44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154</v>
      </c>
      <c r="AU663" s="254" t="s">
        <v>83</v>
      </c>
      <c r="AV663" s="14" t="s">
        <v>83</v>
      </c>
      <c r="AW663" s="14" t="s">
        <v>35</v>
      </c>
      <c r="AX663" s="14" t="s">
        <v>74</v>
      </c>
      <c r="AY663" s="254" t="s">
        <v>143</v>
      </c>
    </row>
    <row r="664" s="14" customFormat="1">
      <c r="A664" s="14"/>
      <c r="B664" s="244"/>
      <c r="C664" s="245"/>
      <c r="D664" s="235" t="s">
        <v>154</v>
      </c>
      <c r="E664" s="246" t="s">
        <v>19</v>
      </c>
      <c r="F664" s="247" t="s">
        <v>815</v>
      </c>
      <c r="G664" s="245"/>
      <c r="H664" s="248">
        <v>21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154</v>
      </c>
      <c r="AU664" s="254" t="s">
        <v>83</v>
      </c>
      <c r="AV664" s="14" t="s">
        <v>83</v>
      </c>
      <c r="AW664" s="14" t="s">
        <v>35</v>
      </c>
      <c r="AX664" s="14" t="s">
        <v>74</v>
      </c>
      <c r="AY664" s="254" t="s">
        <v>143</v>
      </c>
    </row>
    <row r="665" s="14" customFormat="1">
      <c r="A665" s="14"/>
      <c r="B665" s="244"/>
      <c r="C665" s="245"/>
      <c r="D665" s="235" t="s">
        <v>154</v>
      </c>
      <c r="E665" s="246" t="s">
        <v>19</v>
      </c>
      <c r="F665" s="247" t="s">
        <v>816</v>
      </c>
      <c r="G665" s="245"/>
      <c r="H665" s="248">
        <v>65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154</v>
      </c>
      <c r="AU665" s="254" t="s">
        <v>83</v>
      </c>
      <c r="AV665" s="14" t="s">
        <v>83</v>
      </c>
      <c r="AW665" s="14" t="s">
        <v>35</v>
      </c>
      <c r="AX665" s="14" t="s">
        <v>74</v>
      </c>
      <c r="AY665" s="254" t="s">
        <v>143</v>
      </c>
    </row>
    <row r="666" s="14" customFormat="1">
      <c r="A666" s="14"/>
      <c r="B666" s="244"/>
      <c r="C666" s="245"/>
      <c r="D666" s="235" t="s">
        <v>154</v>
      </c>
      <c r="E666" s="246" t="s">
        <v>19</v>
      </c>
      <c r="F666" s="247" t="s">
        <v>817</v>
      </c>
      <c r="G666" s="245"/>
      <c r="H666" s="248">
        <v>13.5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154</v>
      </c>
      <c r="AU666" s="254" t="s">
        <v>83</v>
      </c>
      <c r="AV666" s="14" t="s">
        <v>83</v>
      </c>
      <c r="AW666" s="14" t="s">
        <v>35</v>
      </c>
      <c r="AX666" s="14" t="s">
        <v>74</v>
      </c>
      <c r="AY666" s="254" t="s">
        <v>143</v>
      </c>
    </row>
    <row r="667" s="14" customFormat="1">
      <c r="A667" s="14"/>
      <c r="B667" s="244"/>
      <c r="C667" s="245"/>
      <c r="D667" s="235" t="s">
        <v>154</v>
      </c>
      <c r="E667" s="246" t="s">
        <v>19</v>
      </c>
      <c r="F667" s="247" t="s">
        <v>818</v>
      </c>
      <c r="G667" s="245"/>
      <c r="H667" s="248">
        <v>29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154</v>
      </c>
      <c r="AU667" s="254" t="s">
        <v>83</v>
      </c>
      <c r="AV667" s="14" t="s">
        <v>83</v>
      </c>
      <c r="AW667" s="14" t="s">
        <v>35</v>
      </c>
      <c r="AX667" s="14" t="s">
        <v>74</v>
      </c>
      <c r="AY667" s="254" t="s">
        <v>143</v>
      </c>
    </row>
    <row r="668" s="14" customFormat="1">
      <c r="A668" s="14"/>
      <c r="B668" s="244"/>
      <c r="C668" s="245"/>
      <c r="D668" s="235" t="s">
        <v>154</v>
      </c>
      <c r="E668" s="246" t="s">
        <v>19</v>
      </c>
      <c r="F668" s="247" t="s">
        <v>819</v>
      </c>
      <c r="G668" s="245"/>
      <c r="H668" s="248">
        <v>30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154</v>
      </c>
      <c r="AU668" s="254" t="s">
        <v>83</v>
      </c>
      <c r="AV668" s="14" t="s">
        <v>83</v>
      </c>
      <c r="AW668" s="14" t="s">
        <v>35</v>
      </c>
      <c r="AX668" s="14" t="s">
        <v>74</v>
      </c>
      <c r="AY668" s="254" t="s">
        <v>143</v>
      </c>
    </row>
    <row r="669" s="14" customFormat="1">
      <c r="A669" s="14"/>
      <c r="B669" s="244"/>
      <c r="C669" s="245"/>
      <c r="D669" s="235" t="s">
        <v>154</v>
      </c>
      <c r="E669" s="246" t="s">
        <v>19</v>
      </c>
      <c r="F669" s="247" t="s">
        <v>820</v>
      </c>
      <c r="G669" s="245"/>
      <c r="H669" s="248">
        <v>18.5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154</v>
      </c>
      <c r="AU669" s="254" t="s">
        <v>83</v>
      </c>
      <c r="AV669" s="14" t="s">
        <v>83</v>
      </c>
      <c r="AW669" s="14" t="s">
        <v>35</v>
      </c>
      <c r="AX669" s="14" t="s">
        <v>74</v>
      </c>
      <c r="AY669" s="254" t="s">
        <v>143</v>
      </c>
    </row>
    <row r="670" s="14" customFormat="1">
      <c r="A670" s="14"/>
      <c r="B670" s="244"/>
      <c r="C670" s="245"/>
      <c r="D670" s="235" t="s">
        <v>154</v>
      </c>
      <c r="E670" s="246" t="s">
        <v>19</v>
      </c>
      <c r="F670" s="247" t="s">
        <v>821</v>
      </c>
      <c r="G670" s="245"/>
      <c r="H670" s="248">
        <v>11.5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154</v>
      </c>
      <c r="AU670" s="254" t="s">
        <v>83</v>
      </c>
      <c r="AV670" s="14" t="s">
        <v>83</v>
      </c>
      <c r="AW670" s="14" t="s">
        <v>35</v>
      </c>
      <c r="AX670" s="14" t="s">
        <v>74</v>
      </c>
      <c r="AY670" s="254" t="s">
        <v>143</v>
      </c>
    </row>
    <row r="671" s="14" customFormat="1">
      <c r="A671" s="14"/>
      <c r="B671" s="244"/>
      <c r="C671" s="245"/>
      <c r="D671" s="235" t="s">
        <v>154</v>
      </c>
      <c r="E671" s="246" t="s">
        <v>19</v>
      </c>
      <c r="F671" s="247" t="s">
        <v>822</v>
      </c>
      <c r="G671" s="245"/>
      <c r="H671" s="248">
        <v>25.75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154</v>
      </c>
      <c r="AU671" s="254" t="s">
        <v>83</v>
      </c>
      <c r="AV671" s="14" t="s">
        <v>83</v>
      </c>
      <c r="AW671" s="14" t="s">
        <v>35</v>
      </c>
      <c r="AX671" s="14" t="s">
        <v>74</v>
      </c>
      <c r="AY671" s="254" t="s">
        <v>143</v>
      </c>
    </row>
    <row r="672" s="14" customFormat="1">
      <c r="A672" s="14"/>
      <c r="B672" s="244"/>
      <c r="C672" s="245"/>
      <c r="D672" s="235" t="s">
        <v>154</v>
      </c>
      <c r="E672" s="246" t="s">
        <v>19</v>
      </c>
      <c r="F672" s="247" t="s">
        <v>823</v>
      </c>
      <c r="G672" s="245"/>
      <c r="H672" s="248">
        <v>11.199999999999999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154</v>
      </c>
      <c r="AU672" s="254" t="s">
        <v>83</v>
      </c>
      <c r="AV672" s="14" t="s">
        <v>83</v>
      </c>
      <c r="AW672" s="14" t="s">
        <v>35</v>
      </c>
      <c r="AX672" s="14" t="s">
        <v>74</v>
      </c>
      <c r="AY672" s="254" t="s">
        <v>143</v>
      </c>
    </row>
    <row r="673" s="14" customFormat="1">
      <c r="A673" s="14"/>
      <c r="B673" s="244"/>
      <c r="C673" s="245"/>
      <c r="D673" s="235" t="s">
        <v>154</v>
      </c>
      <c r="E673" s="246" t="s">
        <v>19</v>
      </c>
      <c r="F673" s="247" t="s">
        <v>824</v>
      </c>
      <c r="G673" s="245"/>
      <c r="H673" s="248">
        <v>31.5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154</v>
      </c>
      <c r="AU673" s="254" t="s">
        <v>83</v>
      </c>
      <c r="AV673" s="14" t="s">
        <v>83</v>
      </c>
      <c r="AW673" s="14" t="s">
        <v>35</v>
      </c>
      <c r="AX673" s="14" t="s">
        <v>74</v>
      </c>
      <c r="AY673" s="254" t="s">
        <v>143</v>
      </c>
    </row>
    <row r="674" s="14" customFormat="1">
      <c r="A674" s="14"/>
      <c r="B674" s="244"/>
      <c r="C674" s="245"/>
      <c r="D674" s="235" t="s">
        <v>154</v>
      </c>
      <c r="E674" s="246" t="s">
        <v>19</v>
      </c>
      <c r="F674" s="247" t="s">
        <v>825</v>
      </c>
      <c r="G674" s="245"/>
      <c r="H674" s="248">
        <v>9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154</v>
      </c>
      <c r="AU674" s="254" t="s">
        <v>83</v>
      </c>
      <c r="AV674" s="14" t="s">
        <v>83</v>
      </c>
      <c r="AW674" s="14" t="s">
        <v>35</v>
      </c>
      <c r="AX674" s="14" t="s">
        <v>74</v>
      </c>
      <c r="AY674" s="254" t="s">
        <v>143</v>
      </c>
    </row>
    <row r="675" s="14" customFormat="1">
      <c r="A675" s="14"/>
      <c r="B675" s="244"/>
      <c r="C675" s="245"/>
      <c r="D675" s="235" t="s">
        <v>154</v>
      </c>
      <c r="E675" s="246" t="s">
        <v>19</v>
      </c>
      <c r="F675" s="247" t="s">
        <v>826</v>
      </c>
      <c r="G675" s="245"/>
      <c r="H675" s="248">
        <v>20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4" t="s">
        <v>154</v>
      </c>
      <c r="AU675" s="254" t="s">
        <v>83</v>
      </c>
      <c r="AV675" s="14" t="s">
        <v>83</v>
      </c>
      <c r="AW675" s="14" t="s">
        <v>35</v>
      </c>
      <c r="AX675" s="14" t="s">
        <v>74</v>
      </c>
      <c r="AY675" s="254" t="s">
        <v>143</v>
      </c>
    </row>
    <row r="676" s="14" customFormat="1">
      <c r="A676" s="14"/>
      <c r="B676" s="244"/>
      <c r="C676" s="245"/>
      <c r="D676" s="235" t="s">
        <v>154</v>
      </c>
      <c r="E676" s="246" t="s">
        <v>19</v>
      </c>
      <c r="F676" s="247" t="s">
        <v>827</v>
      </c>
      <c r="G676" s="245"/>
      <c r="H676" s="248">
        <v>14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154</v>
      </c>
      <c r="AU676" s="254" t="s">
        <v>83</v>
      </c>
      <c r="AV676" s="14" t="s">
        <v>83</v>
      </c>
      <c r="AW676" s="14" t="s">
        <v>35</v>
      </c>
      <c r="AX676" s="14" t="s">
        <v>74</v>
      </c>
      <c r="AY676" s="254" t="s">
        <v>143</v>
      </c>
    </row>
    <row r="677" s="14" customFormat="1">
      <c r="A677" s="14"/>
      <c r="B677" s="244"/>
      <c r="C677" s="245"/>
      <c r="D677" s="235" t="s">
        <v>154</v>
      </c>
      <c r="E677" s="246" t="s">
        <v>19</v>
      </c>
      <c r="F677" s="247" t="s">
        <v>828</v>
      </c>
      <c r="G677" s="245"/>
      <c r="H677" s="248">
        <v>6.4000000000000004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154</v>
      </c>
      <c r="AU677" s="254" t="s">
        <v>83</v>
      </c>
      <c r="AV677" s="14" t="s">
        <v>83</v>
      </c>
      <c r="AW677" s="14" t="s">
        <v>35</v>
      </c>
      <c r="AX677" s="14" t="s">
        <v>74</v>
      </c>
      <c r="AY677" s="254" t="s">
        <v>143</v>
      </c>
    </row>
    <row r="678" s="15" customFormat="1">
      <c r="A678" s="15"/>
      <c r="B678" s="255"/>
      <c r="C678" s="256"/>
      <c r="D678" s="235" t="s">
        <v>154</v>
      </c>
      <c r="E678" s="257" t="s">
        <v>19</v>
      </c>
      <c r="F678" s="258" t="s">
        <v>157</v>
      </c>
      <c r="G678" s="256"/>
      <c r="H678" s="259">
        <v>903.10000000000002</v>
      </c>
      <c r="I678" s="260"/>
      <c r="J678" s="256"/>
      <c r="K678" s="256"/>
      <c r="L678" s="261"/>
      <c r="M678" s="262"/>
      <c r="N678" s="263"/>
      <c r="O678" s="263"/>
      <c r="P678" s="263"/>
      <c r="Q678" s="263"/>
      <c r="R678" s="263"/>
      <c r="S678" s="263"/>
      <c r="T678" s="264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5" t="s">
        <v>154</v>
      </c>
      <c r="AU678" s="265" t="s">
        <v>83</v>
      </c>
      <c r="AV678" s="15" t="s">
        <v>150</v>
      </c>
      <c r="AW678" s="15" t="s">
        <v>35</v>
      </c>
      <c r="AX678" s="15" t="s">
        <v>81</v>
      </c>
      <c r="AY678" s="265" t="s">
        <v>143</v>
      </c>
    </row>
    <row r="679" s="2" customFormat="1" ht="24.15" customHeight="1">
      <c r="A679" s="40"/>
      <c r="B679" s="41"/>
      <c r="C679" s="215" t="s">
        <v>829</v>
      </c>
      <c r="D679" s="215" t="s">
        <v>145</v>
      </c>
      <c r="E679" s="216" t="s">
        <v>830</v>
      </c>
      <c r="F679" s="217" t="s">
        <v>831</v>
      </c>
      <c r="G679" s="218" t="s">
        <v>341</v>
      </c>
      <c r="H679" s="219">
        <v>120.09999999999999</v>
      </c>
      <c r="I679" s="220"/>
      <c r="J679" s="221">
        <f>ROUND(I679*H679,2)</f>
        <v>0</v>
      </c>
      <c r="K679" s="217" t="s">
        <v>149</v>
      </c>
      <c r="L679" s="46"/>
      <c r="M679" s="222" t="s">
        <v>19</v>
      </c>
      <c r="N679" s="223" t="s">
        <v>45</v>
      </c>
      <c r="O679" s="86"/>
      <c r="P679" s="224">
        <f>O679*H679</f>
        <v>0</v>
      </c>
      <c r="Q679" s="224">
        <v>0.017520000000000001</v>
      </c>
      <c r="R679" s="224">
        <f>Q679*H679</f>
        <v>2.104152</v>
      </c>
      <c r="S679" s="224">
        <v>0</v>
      </c>
      <c r="T679" s="225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26" t="s">
        <v>276</v>
      </c>
      <c r="AT679" s="226" t="s">
        <v>145</v>
      </c>
      <c r="AU679" s="226" t="s">
        <v>83</v>
      </c>
      <c r="AY679" s="19" t="s">
        <v>143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19" t="s">
        <v>81</v>
      </c>
      <c r="BK679" s="227">
        <f>ROUND(I679*H679,2)</f>
        <v>0</v>
      </c>
      <c r="BL679" s="19" t="s">
        <v>276</v>
      </c>
      <c r="BM679" s="226" t="s">
        <v>832</v>
      </c>
    </row>
    <row r="680" s="2" customFormat="1">
      <c r="A680" s="40"/>
      <c r="B680" s="41"/>
      <c r="C680" s="42"/>
      <c r="D680" s="228" t="s">
        <v>152</v>
      </c>
      <c r="E680" s="42"/>
      <c r="F680" s="229" t="s">
        <v>833</v>
      </c>
      <c r="G680" s="42"/>
      <c r="H680" s="42"/>
      <c r="I680" s="230"/>
      <c r="J680" s="42"/>
      <c r="K680" s="42"/>
      <c r="L680" s="46"/>
      <c r="M680" s="231"/>
      <c r="N680" s="232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152</v>
      </c>
      <c r="AU680" s="19" t="s">
        <v>83</v>
      </c>
    </row>
    <row r="681" s="14" customFormat="1">
      <c r="A681" s="14"/>
      <c r="B681" s="244"/>
      <c r="C681" s="245"/>
      <c r="D681" s="235" t="s">
        <v>154</v>
      </c>
      <c r="E681" s="246" t="s">
        <v>19</v>
      </c>
      <c r="F681" s="247" t="s">
        <v>834</v>
      </c>
      <c r="G681" s="245"/>
      <c r="H681" s="248">
        <v>37.5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4" t="s">
        <v>154</v>
      </c>
      <c r="AU681" s="254" t="s">
        <v>83</v>
      </c>
      <c r="AV681" s="14" t="s">
        <v>83</v>
      </c>
      <c r="AW681" s="14" t="s">
        <v>35</v>
      </c>
      <c r="AX681" s="14" t="s">
        <v>74</v>
      </c>
      <c r="AY681" s="254" t="s">
        <v>143</v>
      </c>
    </row>
    <row r="682" s="14" customFormat="1">
      <c r="A682" s="14"/>
      <c r="B682" s="244"/>
      <c r="C682" s="245"/>
      <c r="D682" s="235" t="s">
        <v>154</v>
      </c>
      <c r="E682" s="246" t="s">
        <v>19</v>
      </c>
      <c r="F682" s="247" t="s">
        <v>835</v>
      </c>
      <c r="G682" s="245"/>
      <c r="H682" s="248">
        <v>27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154</v>
      </c>
      <c r="AU682" s="254" t="s">
        <v>83</v>
      </c>
      <c r="AV682" s="14" t="s">
        <v>83</v>
      </c>
      <c r="AW682" s="14" t="s">
        <v>35</v>
      </c>
      <c r="AX682" s="14" t="s">
        <v>74</v>
      </c>
      <c r="AY682" s="254" t="s">
        <v>143</v>
      </c>
    </row>
    <row r="683" s="14" customFormat="1">
      <c r="A683" s="14"/>
      <c r="B683" s="244"/>
      <c r="C683" s="245"/>
      <c r="D683" s="235" t="s">
        <v>154</v>
      </c>
      <c r="E683" s="246" t="s">
        <v>19</v>
      </c>
      <c r="F683" s="247" t="s">
        <v>836</v>
      </c>
      <c r="G683" s="245"/>
      <c r="H683" s="248">
        <v>29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154</v>
      </c>
      <c r="AU683" s="254" t="s">
        <v>83</v>
      </c>
      <c r="AV683" s="14" t="s">
        <v>83</v>
      </c>
      <c r="AW683" s="14" t="s">
        <v>35</v>
      </c>
      <c r="AX683" s="14" t="s">
        <v>74</v>
      </c>
      <c r="AY683" s="254" t="s">
        <v>143</v>
      </c>
    </row>
    <row r="684" s="14" customFormat="1">
      <c r="A684" s="14"/>
      <c r="B684" s="244"/>
      <c r="C684" s="245"/>
      <c r="D684" s="235" t="s">
        <v>154</v>
      </c>
      <c r="E684" s="246" t="s">
        <v>19</v>
      </c>
      <c r="F684" s="247" t="s">
        <v>837</v>
      </c>
      <c r="G684" s="245"/>
      <c r="H684" s="248">
        <v>14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4" t="s">
        <v>154</v>
      </c>
      <c r="AU684" s="254" t="s">
        <v>83</v>
      </c>
      <c r="AV684" s="14" t="s">
        <v>83</v>
      </c>
      <c r="AW684" s="14" t="s">
        <v>35</v>
      </c>
      <c r="AX684" s="14" t="s">
        <v>74</v>
      </c>
      <c r="AY684" s="254" t="s">
        <v>143</v>
      </c>
    </row>
    <row r="685" s="14" customFormat="1">
      <c r="A685" s="14"/>
      <c r="B685" s="244"/>
      <c r="C685" s="245"/>
      <c r="D685" s="235" t="s">
        <v>154</v>
      </c>
      <c r="E685" s="246" t="s">
        <v>19</v>
      </c>
      <c r="F685" s="247" t="s">
        <v>838</v>
      </c>
      <c r="G685" s="245"/>
      <c r="H685" s="248">
        <v>4</v>
      </c>
      <c r="I685" s="249"/>
      <c r="J685" s="245"/>
      <c r="K685" s="245"/>
      <c r="L685" s="250"/>
      <c r="M685" s="251"/>
      <c r="N685" s="252"/>
      <c r="O685" s="252"/>
      <c r="P685" s="252"/>
      <c r="Q685" s="252"/>
      <c r="R685" s="252"/>
      <c r="S685" s="252"/>
      <c r="T685" s="253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4" t="s">
        <v>154</v>
      </c>
      <c r="AU685" s="254" t="s">
        <v>83</v>
      </c>
      <c r="AV685" s="14" t="s">
        <v>83</v>
      </c>
      <c r="AW685" s="14" t="s">
        <v>35</v>
      </c>
      <c r="AX685" s="14" t="s">
        <v>74</v>
      </c>
      <c r="AY685" s="254" t="s">
        <v>143</v>
      </c>
    </row>
    <row r="686" s="14" customFormat="1">
      <c r="A686" s="14"/>
      <c r="B686" s="244"/>
      <c r="C686" s="245"/>
      <c r="D686" s="235" t="s">
        <v>154</v>
      </c>
      <c r="E686" s="246" t="s">
        <v>19</v>
      </c>
      <c r="F686" s="247" t="s">
        <v>839</v>
      </c>
      <c r="G686" s="245"/>
      <c r="H686" s="248">
        <v>2.6000000000000001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154</v>
      </c>
      <c r="AU686" s="254" t="s">
        <v>83</v>
      </c>
      <c r="AV686" s="14" t="s">
        <v>83</v>
      </c>
      <c r="AW686" s="14" t="s">
        <v>35</v>
      </c>
      <c r="AX686" s="14" t="s">
        <v>74</v>
      </c>
      <c r="AY686" s="254" t="s">
        <v>143</v>
      </c>
    </row>
    <row r="687" s="14" customFormat="1">
      <c r="A687" s="14"/>
      <c r="B687" s="244"/>
      <c r="C687" s="245"/>
      <c r="D687" s="235" t="s">
        <v>154</v>
      </c>
      <c r="E687" s="246" t="s">
        <v>19</v>
      </c>
      <c r="F687" s="247" t="s">
        <v>840</v>
      </c>
      <c r="G687" s="245"/>
      <c r="H687" s="248">
        <v>6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154</v>
      </c>
      <c r="AU687" s="254" t="s">
        <v>83</v>
      </c>
      <c r="AV687" s="14" t="s">
        <v>83</v>
      </c>
      <c r="AW687" s="14" t="s">
        <v>35</v>
      </c>
      <c r="AX687" s="14" t="s">
        <v>74</v>
      </c>
      <c r="AY687" s="254" t="s">
        <v>143</v>
      </c>
    </row>
    <row r="688" s="15" customFormat="1">
      <c r="A688" s="15"/>
      <c r="B688" s="255"/>
      <c r="C688" s="256"/>
      <c r="D688" s="235" t="s">
        <v>154</v>
      </c>
      <c r="E688" s="257" t="s">
        <v>19</v>
      </c>
      <c r="F688" s="258" t="s">
        <v>157</v>
      </c>
      <c r="G688" s="256"/>
      <c r="H688" s="259">
        <v>120.09999999999999</v>
      </c>
      <c r="I688" s="260"/>
      <c r="J688" s="256"/>
      <c r="K688" s="256"/>
      <c r="L688" s="261"/>
      <c r="M688" s="262"/>
      <c r="N688" s="263"/>
      <c r="O688" s="263"/>
      <c r="P688" s="263"/>
      <c r="Q688" s="263"/>
      <c r="R688" s="263"/>
      <c r="S688" s="263"/>
      <c r="T688" s="264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5" t="s">
        <v>154</v>
      </c>
      <c r="AU688" s="265" t="s">
        <v>83</v>
      </c>
      <c r="AV688" s="15" t="s">
        <v>150</v>
      </c>
      <c r="AW688" s="15" t="s">
        <v>35</v>
      </c>
      <c r="AX688" s="15" t="s">
        <v>81</v>
      </c>
      <c r="AY688" s="265" t="s">
        <v>143</v>
      </c>
    </row>
    <row r="689" s="2" customFormat="1" ht="24.15" customHeight="1">
      <c r="A689" s="40"/>
      <c r="B689" s="41"/>
      <c r="C689" s="215" t="s">
        <v>841</v>
      </c>
      <c r="D689" s="215" t="s">
        <v>145</v>
      </c>
      <c r="E689" s="216" t="s">
        <v>842</v>
      </c>
      <c r="F689" s="217" t="s">
        <v>843</v>
      </c>
      <c r="G689" s="218" t="s">
        <v>341</v>
      </c>
      <c r="H689" s="219">
        <v>151.40000000000001</v>
      </c>
      <c r="I689" s="220"/>
      <c r="J689" s="221">
        <f>ROUND(I689*H689,2)</f>
        <v>0</v>
      </c>
      <c r="K689" s="217" t="s">
        <v>149</v>
      </c>
      <c r="L689" s="46"/>
      <c r="M689" s="222" t="s">
        <v>19</v>
      </c>
      <c r="N689" s="223" t="s">
        <v>45</v>
      </c>
      <c r="O689" s="86"/>
      <c r="P689" s="224">
        <f>O689*H689</f>
        <v>0</v>
      </c>
      <c r="Q689" s="224">
        <v>0.02733</v>
      </c>
      <c r="R689" s="224">
        <f>Q689*H689</f>
        <v>4.1377620000000004</v>
      </c>
      <c r="S689" s="224">
        <v>0</v>
      </c>
      <c r="T689" s="225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26" t="s">
        <v>276</v>
      </c>
      <c r="AT689" s="226" t="s">
        <v>145</v>
      </c>
      <c r="AU689" s="226" t="s">
        <v>83</v>
      </c>
      <c r="AY689" s="19" t="s">
        <v>143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19" t="s">
        <v>81</v>
      </c>
      <c r="BK689" s="227">
        <f>ROUND(I689*H689,2)</f>
        <v>0</v>
      </c>
      <c r="BL689" s="19" t="s">
        <v>276</v>
      </c>
      <c r="BM689" s="226" t="s">
        <v>844</v>
      </c>
    </row>
    <row r="690" s="2" customFormat="1">
      <c r="A690" s="40"/>
      <c r="B690" s="41"/>
      <c r="C690" s="42"/>
      <c r="D690" s="228" t="s">
        <v>152</v>
      </c>
      <c r="E690" s="42"/>
      <c r="F690" s="229" t="s">
        <v>845</v>
      </c>
      <c r="G690" s="42"/>
      <c r="H690" s="42"/>
      <c r="I690" s="230"/>
      <c r="J690" s="42"/>
      <c r="K690" s="42"/>
      <c r="L690" s="46"/>
      <c r="M690" s="231"/>
      <c r="N690" s="232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152</v>
      </c>
      <c r="AU690" s="19" t="s">
        <v>83</v>
      </c>
    </row>
    <row r="691" s="14" customFormat="1">
      <c r="A691" s="14"/>
      <c r="B691" s="244"/>
      <c r="C691" s="245"/>
      <c r="D691" s="235" t="s">
        <v>154</v>
      </c>
      <c r="E691" s="246" t="s">
        <v>19</v>
      </c>
      <c r="F691" s="247" t="s">
        <v>846</v>
      </c>
      <c r="G691" s="245"/>
      <c r="H691" s="248">
        <v>9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154</v>
      </c>
      <c r="AU691" s="254" t="s">
        <v>83</v>
      </c>
      <c r="AV691" s="14" t="s">
        <v>83</v>
      </c>
      <c r="AW691" s="14" t="s">
        <v>35</v>
      </c>
      <c r="AX691" s="14" t="s">
        <v>74</v>
      </c>
      <c r="AY691" s="254" t="s">
        <v>143</v>
      </c>
    </row>
    <row r="692" s="14" customFormat="1">
      <c r="A692" s="14"/>
      <c r="B692" s="244"/>
      <c r="C692" s="245"/>
      <c r="D692" s="235" t="s">
        <v>154</v>
      </c>
      <c r="E692" s="246" t="s">
        <v>19</v>
      </c>
      <c r="F692" s="247" t="s">
        <v>847</v>
      </c>
      <c r="G692" s="245"/>
      <c r="H692" s="248">
        <v>4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154</v>
      </c>
      <c r="AU692" s="254" t="s">
        <v>83</v>
      </c>
      <c r="AV692" s="14" t="s">
        <v>83</v>
      </c>
      <c r="AW692" s="14" t="s">
        <v>35</v>
      </c>
      <c r="AX692" s="14" t="s">
        <v>74</v>
      </c>
      <c r="AY692" s="254" t="s">
        <v>143</v>
      </c>
    </row>
    <row r="693" s="14" customFormat="1">
      <c r="A693" s="14"/>
      <c r="B693" s="244"/>
      <c r="C693" s="245"/>
      <c r="D693" s="235" t="s">
        <v>154</v>
      </c>
      <c r="E693" s="246" t="s">
        <v>19</v>
      </c>
      <c r="F693" s="247" t="s">
        <v>848</v>
      </c>
      <c r="G693" s="245"/>
      <c r="H693" s="248">
        <v>8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4" t="s">
        <v>154</v>
      </c>
      <c r="AU693" s="254" t="s">
        <v>83</v>
      </c>
      <c r="AV693" s="14" t="s">
        <v>83</v>
      </c>
      <c r="AW693" s="14" t="s">
        <v>35</v>
      </c>
      <c r="AX693" s="14" t="s">
        <v>74</v>
      </c>
      <c r="AY693" s="254" t="s">
        <v>143</v>
      </c>
    </row>
    <row r="694" s="14" customFormat="1">
      <c r="A694" s="14"/>
      <c r="B694" s="244"/>
      <c r="C694" s="245"/>
      <c r="D694" s="235" t="s">
        <v>154</v>
      </c>
      <c r="E694" s="246" t="s">
        <v>19</v>
      </c>
      <c r="F694" s="247" t="s">
        <v>849</v>
      </c>
      <c r="G694" s="245"/>
      <c r="H694" s="248">
        <v>15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154</v>
      </c>
      <c r="AU694" s="254" t="s">
        <v>83</v>
      </c>
      <c r="AV694" s="14" t="s">
        <v>83</v>
      </c>
      <c r="AW694" s="14" t="s">
        <v>35</v>
      </c>
      <c r="AX694" s="14" t="s">
        <v>74</v>
      </c>
      <c r="AY694" s="254" t="s">
        <v>143</v>
      </c>
    </row>
    <row r="695" s="14" customFormat="1">
      <c r="A695" s="14"/>
      <c r="B695" s="244"/>
      <c r="C695" s="245"/>
      <c r="D695" s="235" t="s">
        <v>154</v>
      </c>
      <c r="E695" s="246" t="s">
        <v>19</v>
      </c>
      <c r="F695" s="247" t="s">
        <v>850</v>
      </c>
      <c r="G695" s="245"/>
      <c r="H695" s="248">
        <v>6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154</v>
      </c>
      <c r="AU695" s="254" t="s">
        <v>83</v>
      </c>
      <c r="AV695" s="14" t="s">
        <v>83</v>
      </c>
      <c r="AW695" s="14" t="s">
        <v>35</v>
      </c>
      <c r="AX695" s="14" t="s">
        <v>74</v>
      </c>
      <c r="AY695" s="254" t="s">
        <v>143</v>
      </c>
    </row>
    <row r="696" s="14" customFormat="1">
      <c r="A696" s="14"/>
      <c r="B696" s="244"/>
      <c r="C696" s="245"/>
      <c r="D696" s="235" t="s">
        <v>154</v>
      </c>
      <c r="E696" s="246" t="s">
        <v>19</v>
      </c>
      <c r="F696" s="247" t="s">
        <v>851</v>
      </c>
      <c r="G696" s="245"/>
      <c r="H696" s="248">
        <v>4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154</v>
      </c>
      <c r="AU696" s="254" t="s">
        <v>83</v>
      </c>
      <c r="AV696" s="14" t="s">
        <v>83</v>
      </c>
      <c r="AW696" s="14" t="s">
        <v>35</v>
      </c>
      <c r="AX696" s="14" t="s">
        <v>74</v>
      </c>
      <c r="AY696" s="254" t="s">
        <v>143</v>
      </c>
    </row>
    <row r="697" s="14" customFormat="1">
      <c r="A697" s="14"/>
      <c r="B697" s="244"/>
      <c r="C697" s="245"/>
      <c r="D697" s="235" t="s">
        <v>154</v>
      </c>
      <c r="E697" s="246" t="s">
        <v>19</v>
      </c>
      <c r="F697" s="247" t="s">
        <v>852</v>
      </c>
      <c r="G697" s="245"/>
      <c r="H697" s="248">
        <v>38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154</v>
      </c>
      <c r="AU697" s="254" t="s">
        <v>83</v>
      </c>
      <c r="AV697" s="14" t="s">
        <v>83</v>
      </c>
      <c r="AW697" s="14" t="s">
        <v>35</v>
      </c>
      <c r="AX697" s="14" t="s">
        <v>74</v>
      </c>
      <c r="AY697" s="254" t="s">
        <v>143</v>
      </c>
    </row>
    <row r="698" s="14" customFormat="1">
      <c r="A698" s="14"/>
      <c r="B698" s="244"/>
      <c r="C698" s="245"/>
      <c r="D698" s="235" t="s">
        <v>154</v>
      </c>
      <c r="E698" s="246" t="s">
        <v>19</v>
      </c>
      <c r="F698" s="247" t="s">
        <v>853</v>
      </c>
      <c r="G698" s="245"/>
      <c r="H698" s="248">
        <v>16.800000000000001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4" t="s">
        <v>154</v>
      </c>
      <c r="AU698" s="254" t="s">
        <v>83</v>
      </c>
      <c r="AV698" s="14" t="s">
        <v>83</v>
      </c>
      <c r="AW698" s="14" t="s">
        <v>35</v>
      </c>
      <c r="AX698" s="14" t="s">
        <v>74</v>
      </c>
      <c r="AY698" s="254" t="s">
        <v>143</v>
      </c>
    </row>
    <row r="699" s="14" customFormat="1">
      <c r="A699" s="14"/>
      <c r="B699" s="244"/>
      <c r="C699" s="245"/>
      <c r="D699" s="235" t="s">
        <v>154</v>
      </c>
      <c r="E699" s="246" t="s">
        <v>19</v>
      </c>
      <c r="F699" s="247" t="s">
        <v>854</v>
      </c>
      <c r="G699" s="245"/>
      <c r="H699" s="248">
        <v>23.600000000000001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4" t="s">
        <v>154</v>
      </c>
      <c r="AU699" s="254" t="s">
        <v>83</v>
      </c>
      <c r="AV699" s="14" t="s">
        <v>83</v>
      </c>
      <c r="AW699" s="14" t="s">
        <v>35</v>
      </c>
      <c r="AX699" s="14" t="s">
        <v>74</v>
      </c>
      <c r="AY699" s="254" t="s">
        <v>143</v>
      </c>
    </row>
    <row r="700" s="14" customFormat="1">
      <c r="A700" s="14"/>
      <c r="B700" s="244"/>
      <c r="C700" s="245"/>
      <c r="D700" s="235" t="s">
        <v>154</v>
      </c>
      <c r="E700" s="246" t="s">
        <v>19</v>
      </c>
      <c r="F700" s="247" t="s">
        <v>855</v>
      </c>
      <c r="G700" s="245"/>
      <c r="H700" s="248">
        <v>13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154</v>
      </c>
      <c r="AU700" s="254" t="s">
        <v>83</v>
      </c>
      <c r="AV700" s="14" t="s">
        <v>83</v>
      </c>
      <c r="AW700" s="14" t="s">
        <v>35</v>
      </c>
      <c r="AX700" s="14" t="s">
        <v>74</v>
      </c>
      <c r="AY700" s="254" t="s">
        <v>143</v>
      </c>
    </row>
    <row r="701" s="14" customFormat="1">
      <c r="A701" s="14"/>
      <c r="B701" s="244"/>
      <c r="C701" s="245"/>
      <c r="D701" s="235" t="s">
        <v>154</v>
      </c>
      <c r="E701" s="246" t="s">
        <v>19</v>
      </c>
      <c r="F701" s="247" t="s">
        <v>856</v>
      </c>
      <c r="G701" s="245"/>
      <c r="H701" s="248">
        <v>4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154</v>
      </c>
      <c r="AU701" s="254" t="s">
        <v>83</v>
      </c>
      <c r="AV701" s="14" t="s">
        <v>83</v>
      </c>
      <c r="AW701" s="14" t="s">
        <v>35</v>
      </c>
      <c r="AX701" s="14" t="s">
        <v>74</v>
      </c>
      <c r="AY701" s="254" t="s">
        <v>143</v>
      </c>
    </row>
    <row r="702" s="14" customFormat="1">
      <c r="A702" s="14"/>
      <c r="B702" s="244"/>
      <c r="C702" s="245"/>
      <c r="D702" s="235" t="s">
        <v>154</v>
      </c>
      <c r="E702" s="246" t="s">
        <v>19</v>
      </c>
      <c r="F702" s="247" t="s">
        <v>857</v>
      </c>
      <c r="G702" s="245"/>
      <c r="H702" s="248">
        <v>5.5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4" t="s">
        <v>154</v>
      </c>
      <c r="AU702" s="254" t="s">
        <v>83</v>
      </c>
      <c r="AV702" s="14" t="s">
        <v>83</v>
      </c>
      <c r="AW702" s="14" t="s">
        <v>35</v>
      </c>
      <c r="AX702" s="14" t="s">
        <v>74</v>
      </c>
      <c r="AY702" s="254" t="s">
        <v>143</v>
      </c>
    </row>
    <row r="703" s="14" customFormat="1">
      <c r="A703" s="14"/>
      <c r="B703" s="244"/>
      <c r="C703" s="245"/>
      <c r="D703" s="235" t="s">
        <v>154</v>
      </c>
      <c r="E703" s="246" t="s">
        <v>19</v>
      </c>
      <c r="F703" s="247" t="s">
        <v>858</v>
      </c>
      <c r="G703" s="245"/>
      <c r="H703" s="248">
        <v>4.5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154</v>
      </c>
      <c r="AU703" s="254" t="s">
        <v>83</v>
      </c>
      <c r="AV703" s="14" t="s">
        <v>83</v>
      </c>
      <c r="AW703" s="14" t="s">
        <v>35</v>
      </c>
      <c r="AX703" s="14" t="s">
        <v>74</v>
      </c>
      <c r="AY703" s="254" t="s">
        <v>143</v>
      </c>
    </row>
    <row r="704" s="15" customFormat="1">
      <c r="A704" s="15"/>
      <c r="B704" s="255"/>
      <c r="C704" s="256"/>
      <c r="D704" s="235" t="s">
        <v>154</v>
      </c>
      <c r="E704" s="257" t="s">
        <v>19</v>
      </c>
      <c r="F704" s="258" t="s">
        <v>157</v>
      </c>
      <c r="G704" s="256"/>
      <c r="H704" s="259">
        <v>151.40000000000001</v>
      </c>
      <c r="I704" s="260"/>
      <c r="J704" s="256"/>
      <c r="K704" s="256"/>
      <c r="L704" s="261"/>
      <c r="M704" s="262"/>
      <c r="N704" s="263"/>
      <c r="O704" s="263"/>
      <c r="P704" s="263"/>
      <c r="Q704" s="263"/>
      <c r="R704" s="263"/>
      <c r="S704" s="263"/>
      <c r="T704" s="264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5" t="s">
        <v>154</v>
      </c>
      <c r="AU704" s="265" t="s">
        <v>83</v>
      </c>
      <c r="AV704" s="15" t="s">
        <v>150</v>
      </c>
      <c r="AW704" s="15" t="s">
        <v>35</v>
      </c>
      <c r="AX704" s="15" t="s">
        <v>81</v>
      </c>
      <c r="AY704" s="265" t="s">
        <v>143</v>
      </c>
    </row>
    <row r="705" s="2" customFormat="1" ht="37.8" customHeight="1">
      <c r="A705" s="40"/>
      <c r="B705" s="41"/>
      <c r="C705" s="215" t="s">
        <v>859</v>
      </c>
      <c r="D705" s="215" t="s">
        <v>145</v>
      </c>
      <c r="E705" s="216" t="s">
        <v>860</v>
      </c>
      <c r="F705" s="217" t="s">
        <v>861</v>
      </c>
      <c r="G705" s="218" t="s">
        <v>160</v>
      </c>
      <c r="H705" s="219">
        <v>1628</v>
      </c>
      <c r="I705" s="220"/>
      <c r="J705" s="221">
        <f>ROUND(I705*H705,2)</f>
        <v>0</v>
      </c>
      <c r="K705" s="217" t="s">
        <v>149</v>
      </c>
      <c r="L705" s="46"/>
      <c r="M705" s="222" t="s">
        <v>19</v>
      </c>
      <c r="N705" s="223" t="s">
        <v>45</v>
      </c>
      <c r="O705" s="86"/>
      <c r="P705" s="224">
        <f>O705*H705</f>
        <v>0</v>
      </c>
      <c r="Q705" s="224">
        <v>0</v>
      </c>
      <c r="R705" s="224">
        <f>Q705*H705</f>
        <v>0</v>
      </c>
      <c r="S705" s="224">
        <v>0</v>
      </c>
      <c r="T705" s="225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26" t="s">
        <v>276</v>
      </c>
      <c r="AT705" s="226" t="s">
        <v>145</v>
      </c>
      <c r="AU705" s="226" t="s">
        <v>83</v>
      </c>
      <c r="AY705" s="19" t="s">
        <v>143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19" t="s">
        <v>81</v>
      </c>
      <c r="BK705" s="227">
        <f>ROUND(I705*H705,2)</f>
        <v>0</v>
      </c>
      <c r="BL705" s="19" t="s">
        <v>276</v>
      </c>
      <c r="BM705" s="226" t="s">
        <v>862</v>
      </c>
    </row>
    <row r="706" s="2" customFormat="1">
      <c r="A706" s="40"/>
      <c r="B706" s="41"/>
      <c r="C706" s="42"/>
      <c r="D706" s="228" t="s">
        <v>152</v>
      </c>
      <c r="E706" s="42"/>
      <c r="F706" s="229" t="s">
        <v>863</v>
      </c>
      <c r="G706" s="42"/>
      <c r="H706" s="42"/>
      <c r="I706" s="230"/>
      <c r="J706" s="42"/>
      <c r="K706" s="42"/>
      <c r="L706" s="46"/>
      <c r="M706" s="231"/>
      <c r="N706" s="232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152</v>
      </c>
      <c r="AU706" s="19" t="s">
        <v>83</v>
      </c>
    </row>
    <row r="707" s="14" customFormat="1">
      <c r="A707" s="14"/>
      <c r="B707" s="244"/>
      <c r="C707" s="245"/>
      <c r="D707" s="235" t="s">
        <v>154</v>
      </c>
      <c r="E707" s="246" t="s">
        <v>19</v>
      </c>
      <c r="F707" s="247" t="s">
        <v>864</v>
      </c>
      <c r="G707" s="245"/>
      <c r="H707" s="248">
        <v>1628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154</v>
      </c>
      <c r="AU707" s="254" t="s">
        <v>83</v>
      </c>
      <c r="AV707" s="14" t="s">
        <v>83</v>
      </c>
      <c r="AW707" s="14" t="s">
        <v>35</v>
      </c>
      <c r="AX707" s="14" t="s">
        <v>74</v>
      </c>
      <c r="AY707" s="254" t="s">
        <v>143</v>
      </c>
    </row>
    <row r="708" s="15" customFormat="1">
      <c r="A708" s="15"/>
      <c r="B708" s="255"/>
      <c r="C708" s="256"/>
      <c r="D708" s="235" t="s">
        <v>154</v>
      </c>
      <c r="E708" s="257" t="s">
        <v>19</v>
      </c>
      <c r="F708" s="258" t="s">
        <v>157</v>
      </c>
      <c r="G708" s="256"/>
      <c r="H708" s="259">
        <v>1628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5" t="s">
        <v>154</v>
      </c>
      <c r="AU708" s="265" t="s">
        <v>83</v>
      </c>
      <c r="AV708" s="15" t="s">
        <v>150</v>
      </c>
      <c r="AW708" s="15" t="s">
        <v>35</v>
      </c>
      <c r="AX708" s="15" t="s">
        <v>81</v>
      </c>
      <c r="AY708" s="265" t="s">
        <v>143</v>
      </c>
    </row>
    <row r="709" s="2" customFormat="1" ht="24.15" customHeight="1">
      <c r="A709" s="40"/>
      <c r="B709" s="41"/>
      <c r="C709" s="266" t="s">
        <v>865</v>
      </c>
      <c r="D709" s="266" t="s">
        <v>192</v>
      </c>
      <c r="E709" s="267" t="s">
        <v>866</v>
      </c>
      <c r="F709" s="268" t="s">
        <v>867</v>
      </c>
      <c r="G709" s="269" t="s">
        <v>148</v>
      </c>
      <c r="H709" s="270">
        <v>41.188000000000002</v>
      </c>
      <c r="I709" s="271"/>
      <c r="J709" s="272">
        <f>ROUND(I709*H709,2)</f>
        <v>0</v>
      </c>
      <c r="K709" s="268" t="s">
        <v>149</v>
      </c>
      <c r="L709" s="273"/>
      <c r="M709" s="274" t="s">
        <v>19</v>
      </c>
      <c r="N709" s="275" t="s">
        <v>45</v>
      </c>
      <c r="O709" s="86"/>
      <c r="P709" s="224">
        <f>O709*H709</f>
        <v>0</v>
      </c>
      <c r="Q709" s="224">
        <v>0.55000000000000004</v>
      </c>
      <c r="R709" s="224">
        <f>Q709*H709</f>
        <v>22.653400000000005</v>
      </c>
      <c r="S709" s="224">
        <v>0</v>
      </c>
      <c r="T709" s="225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6" t="s">
        <v>371</v>
      </c>
      <c r="AT709" s="226" t="s">
        <v>192</v>
      </c>
      <c r="AU709" s="226" t="s">
        <v>83</v>
      </c>
      <c r="AY709" s="19" t="s">
        <v>143</v>
      </c>
      <c r="BE709" s="227">
        <f>IF(N709="základní",J709,0)</f>
        <v>0</v>
      </c>
      <c r="BF709" s="227">
        <f>IF(N709="snížená",J709,0)</f>
        <v>0</v>
      </c>
      <c r="BG709" s="227">
        <f>IF(N709="zákl. přenesená",J709,0)</f>
        <v>0</v>
      </c>
      <c r="BH709" s="227">
        <f>IF(N709="sníž. přenesená",J709,0)</f>
        <v>0</v>
      </c>
      <c r="BI709" s="227">
        <f>IF(N709="nulová",J709,0)</f>
        <v>0</v>
      </c>
      <c r="BJ709" s="19" t="s">
        <v>81</v>
      </c>
      <c r="BK709" s="227">
        <f>ROUND(I709*H709,2)</f>
        <v>0</v>
      </c>
      <c r="BL709" s="19" t="s">
        <v>276</v>
      </c>
      <c r="BM709" s="226" t="s">
        <v>868</v>
      </c>
    </row>
    <row r="710" s="14" customFormat="1">
      <c r="A710" s="14"/>
      <c r="B710" s="244"/>
      <c r="C710" s="245"/>
      <c r="D710" s="235" t="s">
        <v>154</v>
      </c>
      <c r="E710" s="245"/>
      <c r="F710" s="247" t="s">
        <v>869</v>
      </c>
      <c r="G710" s="245"/>
      <c r="H710" s="248">
        <v>41.188000000000002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154</v>
      </c>
      <c r="AU710" s="254" t="s">
        <v>83</v>
      </c>
      <c r="AV710" s="14" t="s">
        <v>83</v>
      </c>
      <c r="AW710" s="14" t="s">
        <v>4</v>
      </c>
      <c r="AX710" s="14" t="s">
        <v>81</v>
      </c>
      <c r="AY710" s="254" t="s">
        <v>143</v>
      </c>
    </row>
    <row r="711" s="2" customFormat="1" ht="49.05" customHeight="1">
      <c r="A711" s="40"/>
      <c r="B711" s="41"/>
      <c r="C711" s="215" t="s">
        <v>870</v>
      </c>
      <c r="D711" s="215" t="s">
        <v>145</v>
      </c>
      <c r="E711" s="216" t="s">
        <v>871</v>
      </c>
      <c r="F711" s="217" t="s">
        <v>872</v>
      </c>
      <c r="G711" s="218" t="s">
        <v>160</v>
      </c>
      <c r="H711" s="219">
        <v>1628</v>
      </c>
      <c r="I711" s="220"/>
      <c r="J711" s="221">
        <f>ROUND(I711*H711,2)</f>
        <v>0</v>
      </c>
      <c r="K711" s="217" t="s">
        <v>149</v>
      </c>
      <c r="L711" s="46"/>
      <c r="M711" s="222" t="s">
        <v>19</v>
      </c>
      <c r="N711" s="223" t="s">
        <v>45</v>
      </c>
      <c r="O711" s="86"/>
      <c r="P711" s="224">
        <f>O711*H711</f>
        <v>0</v>
      </c>
      <c r="Q711" s="224">
        <v>0</v>
      </c>
      <c r="R711" s="224">
        <f>Q711*H711</f>
        <v>0</v>
      </c>
      <c r="S711" s="224">
        <v>0.014999999999999999</v>
      </c>
      <c r="T711" s="225">
        <f>S711*H711</f>
        <v>24.419999999999998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26" t="s">
        <v>276</v>
      </c>
      <c r="AT711" s="226" t="s">
        <v>145</v>
      </c>
      <c r="AU711" s="226" t="s">
        <v>83</v>
      </c>
      <c r="AY711" s="19" t="s">
        <v>143</v>
      </c>
      <c r="BE711" s="227">
        <f>IF(N711="základní",J711,0)</f>
        <v>0</v>
      </c>
      <c r="BF711" s="227">
        <f>IF(N711="snížená",J711,0)</f>
        <v>0</v>
      </c>
      <c r="BG711" s="227">
        <f>IF(N711="zákl. přenesená",J711,0)</f>
        <v>0</v>
      </c>
      <c r="BH711" s="227">
        <f>IF(N711="sníž. přenesená",J711,0)</f>
        <v>0</v>
      </c>
      <c r="BI711" s="227">
        <f>IF(N711="nulová",J711,0)</f>
        <v>0</v>
      </c>
      <c r="BJ711" s="19" t="s">
        <v>81</v>
      </c>
      <c r="BK711" s="227">
        <f>ROUND(I711*H711,2)</f>
        <v>0</v>
      </c>
      <c r="BL711" s="19" t="s">
        <v>276</v>
      </c>
      <c r="BM711" s="226" t="s">
        <v>873</v>
      </c>
    </row>
    <row r="712" s="2" customFormat="1">
      <c r="A712" s="40"/>
      <c r="B712" s="41"/>
      <c r="C712" s="42"/>
      <c r="D712" s="228" t="s">
        <v>152</v>
      </c>
      <c r="E712" s="42"/>
      <c r="F712" s="229" t="s">
        <v>874</v>
      </c>
      <c r="G712" s="42"/>
      <c r="H712" s="42"/>
      <c r="I712" s="230"/>
      <c r="J712" s="42"/>
      <c r="K712" s="42"/>
      <c r="L712" s="46"/>
      <c r="M712" s="231"/>
      <c r="N712" s="232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152</v>
      </c>
      <c r="AU712" s="19" t="s">
        <v>83</v>
      </c>
    </row>
    <row r="713" s="14" customFormat="1">
      <c r="A713" s="14"/>
      <c r="B713" s="244"/>
      <c r="C713" s="245"/>
      <c r="D713" s="235" t="s">
        <v>154</v>
      </c>
      <c r="E713" s="246" t="s">
        <v>19</v>
      </c>
      <c r="F713" s="247" t="s">
        <v>875</v>
      </c>
      <c r="G713" s="245"/>
      <c r="H713" s="248">
        <v>1628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154</v>
      </c>
      <c r="AU713" s="254" t="s">
        <v>83</v>
      </c>
      <c r="AV713" s="14" t="s">
        <v>83</v>
      </c>
      <c r="AW713" s="14" t="s">
        <v>35</v>
      </c>
      <c r="AX713" s="14" t="s">
        <v>74</v>
      </c>
      <c r="AY713" s="254" t="s">
        <v>143</v>
      </c>
    </row>
    <row r="714" s="15" customFormat="1">
      <c r="A714" s="15"/>
      <c r="B714" s="255"/>
      <c r="C714" s="256"/>
      <c r="D714" s="235" t="s">
        <v>154</v>
      </c>
      <c r="E714" s="257" t="s">
        <v>19</v>
      </c>
      <c r="F714" s="258" t="s">
        <v>157</v>
      </c>
      <c r="G714" s="256"/>
      <c r="H714" s="259">
        <v>1628</v>
      </c>
      <c r="I714" s="260"/>
      <c r="J714" s="256"/>
      <c r="K714" s="256"/>
      <c r="L714" s="261"/>
      <c r="M714" s="262"/>
      <c r="N714" s="263"/>
      <c r="O714" s="263"/>
      <c r="P714" s="263"/>
      <c r="Q714" s="263"/>
      <c r="R714" s="263"/>
      <c r="S714" s="263"/>
      <c r="T714" s="264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5" t="s">
        <v>154</v>
      </c>
      <c r="AU714" s="265" t="s">
        <v>83</v>
      </c>
      <c r="AV714" s="15" t="s">
        <v>150</v>
      </c>
      <c r="AW714" s="15" t="s">
        <v>35</v>
      </c>
      <c r="AX714" s="15" t="s">
        <v>81</v>
      </c>
      <c r="AY714" s="265" t="s">
        <v>143</v>
      </c>
    </row>
    <row r="715" s="2" customFormat="1" ht="33" customHeight="1">
      <c r="A715" s="40"/>
      <c r="B715" s="41"/>
      <c r="C715" s="215" t="s">
        <v>876</v>
      </c>
      <c r="D715" s="215" t="s">
        <v>145</v>
      </c>
      <c r="E715" s="216" t="s">
        <v>877</v>
      </c>
      <c r="F715" s="217" t="s">
        <v>878</v>
      </c>
      <c r="G715" s="218" t="s">
        <v>160</v>
      </c>
      <c r="H715" s="219">
        <v>1628</v>
      </c>
      <c r="I715" s="220"/>
      <c r="J715" s="221">
        <f>ROUND(I715*H715,2)</f>
        <v>0</v>
      </c>
      <c r="K715" s="217" t="s">
        <v>149</v>
      </c>
      <c r="L715" s="46"/>
      <c r="M715" s="222" t="s">
        <v>19</v>
      </c>
      <c r="N715" s="223" t="s">
        <v>45</v>
      </c>
      <c r="O715" s="86"/>
      <c r="P715" s="224">
        <f>O715*H715</f>
        <v>0</v>
      </c>
      <c r="Q715" s="224">
        <v>0</v>
      </c>
      <c r="R715" s="224">
        <f>Q715*H715</f>
        <v>0</v>
      </c>
      <c r="S715" s="224">
        <v>0</v>
      </c>
      <c r="T715" s="225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26" t="s">
        <v>276</v>
      </c>
      <c r="AT715" s="226" t="s">
        <v>145</v>
      </c>
      <c r="AU715" s="226" t="s">
        <v>83</v>
      </c>
      <c r="AY715" s="19" t="s">
        <v>143</v>
      </c>
      <c r="BE715" s="227">
        <f>IF(N715="základní",J715,0)</f>
        <v>0</v>
      </c>
      <c r="BF715" s="227">
        <f>IF(N715="snížená",J715,0)</f>
        <v>0</v>
      </c>
      <c r="BG715" s="227">
        <f>IF(N715="zákl. přenesená",J715,0)</f>
        <v>0</v>
      </c>
      <c r="BH715" s="227">
        <f>IF(N715="sníž. přenesená",J715,0)</f>
        <v>0</v>
      </c>
      <c r="BI715" s="227">
        <f>IF(N715="nulová",J715,0)</f>
        <v>0</v>
      </c>
      <c r="BJ715" s="19" t="s">
        <v>81</v>
      </c>
      <c r="BK715" s="227">
        <f>ROUND(I715*H715,2)</f>
        <v>0</v>
      </c>
      <c r="BL715" s="19" t="s">
        <v>276</v>
      </c>
      <c r="BM715" s="226" t="s">
        <v>879</v>
      </c>
    </row>
    <row r="716" s="2" customFormat="1">
      <c r="A716" s="40"/>
      <c r="B716" s="41"/>
      <c r="C716" s="42"/>
      <c r="D716" s="228" t="s">
        <v>152</v>
      </c>
      <c r="E716" s="42"/>
      <c r="F716" s="229" t="s">
        <v>880</v>
      </c>
      <c r="G716" s="42"/>
      <c r="H716" s="42"/>
      <c r="I716" s="230"/>
      <c r="J716" s="42"/>
      <c r="K716" s="42"/>
      <c r="L716" s="46"/>
      <c r="M716" s="231"/>
      <c r="N716" s="232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152</v>
      </c>
      <c r="AU716" s="19" t="s">
        <v>83</v>
      </c>
    </row>
    <row r="717" s="14" customFormat="1">
      <c r="A717" s="14"/>
      <c r="B717" s="244"/>
      <c r="C717" s="245"/>
      <c r="D717" s="235" t="s">
        <v>154</v>
      </c>
      <c r="E717" s="246" t="s">
        <v>19</v>
      </c>
      <c r="F717" s="247" t="s">
        <v>881</v>
      </c>
      <c r="G717" s="245"/>
      <c r="H717" s="248">
        <v>1628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154</v>
      </c>
      <c r="AU717" s="254" t="s">
        <v>83</v>
      </c>
      <c r="AV717" s="14" t="s">
        <v>83</v>
      </c>
      <c r="AW717" s="14" t="s">
        <v>35</v>
      </c>
      <c r="AX717" s="14" t="s">
        <v>74</v>
      </c>
      <c r="AY717" s="254" t="s">
        <v>143</v>
      </c>
    </row>
    <row r="718" s="15" customFormat="1">
      <c r="A718" s="15"/>
      <c r="B718" s="255"/>
      <c r="C718" s="256"/>
      <c r="D718" s="235" t="s">
        <v>154</v>
      </c>
      <c r="E718" s="257" t="s">
        <v>19</v>
      </c>
      <c r="F718" s="258" t="s">
        <v>157</v>
      </c>
      <c r="G718" s="256"/>
      <c r="H718" s="259">
        <v>1628</v>
      </c>
      <c r="I718" s="260"/>
      <c r="J718" s="256"/>
      <c r="K718" s="256"/>
      <c r="L718" s="261"/>
      <c r="M718" s="262"/>
      <c r="N718" s="263"/>
      <c r="O718" s="263"/>
      <c r="P718" s="263"/>
      <c r="Q718" s="263"/>
      <c r="R718" s="263"/>
      <c r="S718" s="263"/>
      <c r="T718" s="264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5" t="s">
        <v>154</v>
      </c>
      <c r="AU718" s="265" t="s">
        <v>83</v>
      </c>
      <c r="AV718" s="15" t="s">
        <v>150</v>
      </c>
      <c r="AW718" s="15" t="s">
        <v>35</v>
      </c>
      <c r="AX718" s="15" t="s">
        <v>81</v>
      </c>
      <c r="AY718" s="265" t="s">
        <v>143</v>
      </c>
    </row>
    <row r="719" s="2" customFormat="1" ht="16.5" customHeight="1">
      <c r="A719" s="40"/>
      <c r="B719" s="41"/>
      <c r="C719" s="266" t="s">
        <v>882</v>
      </c>
      <c r="D719" s="266" t="s">
        <v>192</v>
      </c>
      <c r="E719" s="267" t="s">
        <v>658</v>
      </c>
      <c r="F719" s="268" t="s">
        <v>659</v>
      </c>
      <c r="G719" s="269" t="s">
        <v>148</v>
      </c>
      <c r="H719" s="270">
        <v>12.894</v>
      </c>
      <c r="I719" s="271"/>
      <c r="J719" s="272">
        <f>ROUND(I719*H719,2)</f>
        <v>0</v>
      </c>
      <c r="K719" s="268" t="s">
        <v>149</v>
      </c>
      <c r="L719" s="273"/>
      <c r="M719" s="274" t="s">
        <v>19</v>
      </c>
      <c r="N719" s="275" t="s">
        <v>45</v>
      </c>
      <c r="O719" s="86"/>
      <c r="P719" s="224">
        <f>O719*H719</f>
        <v>0</v>
      </c>
      <c r="Q719" s="224">
        <v>0.55000000000000004</v>
      </c>
      <c r="R719" s="224">
        <f>Q719*H719</f>
        <v>7.0917000000000003</v>
      </c>
      <c r="S719" s="224">
        <v>0</v>
      </c>
      <c r="T719" s="225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6" t="s">
        <v>371</v>
      </c>
      <c r="AT719" s="226" t="s">
        <v>192</v>
      </c>
      <c r="AU719" s="226" t="s">
        <v>83</v>
      </c>
      <c r="AY719" s="19" t="s">
        <v>143</v>
      </c>
      <c r="BE719" s="227">
        <f>IF(N719="základní",J719,0)</f>
        <v>0</v>
      </c>
      <c r="BF719" s="227">
        <f>IF(N719="snížená",J719,0)</f>
        <v>0</v>
      </c>
      <c r="BG719" s="227">
        <f>IF(N719="zákl. přenesená",J719,0)</f>
        <v>0</v>
      </c>
      <c r="BH719" s="227">
        <f>IF(N719="sníž. přenesená",J719,0)</f>
        <v>0</v>
      </c>
      <c r="BI719" s="227">
        <f>IF(N719="nulová",J719,0)</f>
        <v>0</v>
      </c>
      <c r="BJ719" s="19" t="s">
        <v>81</v>
      </c>
      <c r="BK719" s="227">
        <f>ROUND(I719*H719,2)</f>
        <v>0</v>
      </c>
      <c r="BL719" s="19" t="s">
        <v>276</v>
      </c>
      <c r="BM719" s="226" t="s">
        <v>883</v>
      </c>
    </row>
    <row r="720" s="14" customFormat="1">
      <c r="A720" s="14"/>
      <c r="B720" s="244"/>
      <c r="C720" s="245"/>
      <c r="D720" s="235" t="s">
        <v>154</v>
      </c>
      <c r="E720" s="246" t="s">
        <v>19</v>
      </c>
      <c r="F720" s="247" t="s">
        <v>884</v>
      </c>
      <c r="G720" s="245"/>
      <c r="H720" s="248">
        <v>11.722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154</v>
      </c>
      <c r="AU720" s="254" t="s">
        <v>83</v>
      </c>
      <c r="AV720" s="14" t="s">
        <v>83</v>
      </c>
      <c r="AW720" s="14" t="s">
        <v>35</v>
      </c>
      <c r="AX720" s="14" t="s">
        <v>74</v>
      </c>
      <c r="AY720" s="254" t="s">
        <v>143</v>
      </c>
    </row>
    <row r="721" s="15" customFormat="1">
      <c r="A721" s="15"/>
      <c r="B721" s="255"/>
      <c r="C721" s="256"/>
      <c r="D721" s="235" t="s">
        <v>154</v>
      </c>
      <c r="E721" s="257" t="s">
        <v>19</v>
      </c>
      <c r="F721" s="258" t="s">
        <v>157</v>
      </c>
      <c r="G721" s="256"/>
      <c r="H721" s="259">
        <v>11.722</v>
      </c>
      <c r="I721" s="260"/>
      <c r="J721" s="256"/>
      <c r="K721" s="256"/>
      <c r="L721" s="261"/>
      <c r="M721" s="262"/>
      <c r="N721" s="263"/>
      <c r="O721" s="263"/>
      <c r="P721" s="263"/>
      <c r="Q721" s="263"/>
      <c r="R721" s="263"/>
      <c r="S721" s="263"/>
      <c r="T721" s="264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5" t="s">
        <v>154</v>
      </c>
      <c r="AU721" s="265" t="s">
        <v>83</v>
      </c>
      <c r="AV721" s="15" t="s">
        <v>150</v>
      </c>
      <c r="AW721" s="15" t="s">
        <v>35</v>
      </c>
      <c r="AX721" s="15" t="s">
        <v>81</v>
      </c>
      <c r="AY721" s="265" t="s">
        <v>143</v>
      </c>
    </row>
    <row r="722" s="14" customFormat="1">
      <c r="A722" s="14"/>
      <c r="B722" s="244"/>
      <c r="C722" s="245"/>
      <c r="D722" s="235" t="s">
        <v>154</v>
      </c>
      <c r="E722" s="245"/>
      <c r="F722" s="247" t="s">
        <v>885</v>
      </c>
      <c r="G722" s="245"/>
      <c r="H722" s="248">
        <v>12.894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154</v>
      </c>
      <c r="AU722" s="254" t="s">
        <v>83</v>
      </c>
      <c r="AV722" s="14" t="s">
        <v>83</v>
      </c>
      <c r="AW722" s="14" t="s">
        <v>4</v>
      </c>
      <c r="AX722" s="14" t="s">
        <v>81</v>
      </c>
      <c r="AY722" s="254" t="s">
        <v>143</v>
      </c>
    </row>
    <row r="723" s="2" customFormat="1" ht="49.05" customHeight="1">
      <c r="A723" s="40"/>
      <c r="B723" s="41"/>
      <c r="C723" s="215" t="s">
        <v>886</v>
      </c>
      <c r="D723" s="215" t="s">
        <v>145</v>
      </c>
      <c r="E723" s="216" t="s">
        <v>887</v>
      </c>
      <c r="F723" s="217" t="s">
        <v>888</v>
      </c>
      <c r="G723" s="218" t="s">
        <v>160</v>
      </c>
      <c r="H723" s="219">
        <v>1628</v>
      </c>
      <c r="I723" s="220"/>
      <c r="J723" s="221">
        <f>ROUND(I723*H723,2)</f>
        <v>0</v>
      </c>
      <c r="K723" s="217" t="s">
        <v>149</v>
      </c>
      <c r="L723" s="46"/>
      <c r="M723" s="222" t="s">
        <v>19</v>
      </c>
      <c r="N723" s="223" t="s">
        <v>45</v>
      </c>
      <c r="O723" s="86"/>
      <c r="P723" s="224">
        <f>O723*H723</f>
        <v>0</v>
      </c>
      <c r="Q723" s="224">
        <v>0</v>
      </c>
      <c r="R723" s="224">
        <f>Q723*H723</f>
        <v>0</v>
      </c>
      <c r="S723" s="224">
        <v>0.0050000000000000001</v>
      </c>
      <c r="T723" s="225">
        <f>S723*H723</f>
        <v>8.1400000000000006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26" t="s">
        <v>276</v>
      </c>
      <c r="AT723" s="226" t="s">
        <v>145</v>
      </c>
      <c r="AU723" s="226" t="s">
        <v>83</v>
      </c>
      <c r="AY723" s="19" t="s">
        <v>143</v>
      </c>
      <c r="BE723" s="227">
        <f>IF(N723="základní",J723,0)</f>
        <v>0</v>
      </c>
      <c r="BF723" s="227">
        <f>IF(N723="snížená",J723,0)</f>
        <v>0</v>
      </c>
      <c r="BG723" s="227">
        <f>IF(N723="zákl. přenesená",J723,0)</f>
        <v>0</v>
      </c>
      <c r="BH723" s="227">
        <f>IF(N723="sníž. přenesená",J723,0)</f>
        <v>0</v>
      </c>
      <c r="BI723" s="227">
        <f>IF(N723="nulová",J723,0)</f>
        <v>0</v>
      </c>
      <c r="BJ723" s="19" t="s">
        <v>81</v>
      </c>
      <c r="BK723" s="227">
        <f>ROUND(I723*H723,2)</f>
        <v>0</v>
      </c>
      <c r="BL723" s="19" t="s">
        <v>276</v>
      </c>
      <c r="BM723" s="226" t="s">
        <v>889</v>
      </c>
    </row>
    <row r="724" s="2" customFormat="1">
      <c r="A724" s="40"/>
      <c r="B724" s="41"/>
      <c r="C724" s="42"/>
      <c r="D724" s="228" t="s">
        <v>152</v>
      </c>
      <c r="E724" s="42"/>
      <c r="F724" s="229" t="s">
        <v>890</v>
      </c>
      <c r="G724" s="42"/>
      <c r="H724" s="42"/>
      <c r="I724" s="230"/>
      <c r="J724" s="42"/>
      <c r="K724" s="42"/>
      <c r="L724" s="46"/>
      <c r="M724" s="231"/>
      <c r="N724" s="232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152</v>
      </c>
      <c r="AU724" s="19" t="s">
        <v>83</v>
      </c>
    </row>
    <row r="725" s="14" customFormat="1">
      <c r="A725" s="14"/>
      <c r="B725" s="244"/>
      <c r="C725" s="245"/>
      <c r="D725" s="235" t="s">
        <v>154</v>
      </c>
      <c r="E725" s="246" t="s">
        <v>19</v>
      </c>
      <c r="F725" s="247" t="s">
        <v>891</v>
      </c>
      <c r="G725" s="245"/>
      <c r="H725" s="248">
        <v>1628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154</v>
      </c>
      <c r="AU725" s="254" t="s">
        <v>83</v>
      </c>
      <c r="AV725" s="14" t="s">
        <v>83</v>
      </c>
      <c r="AW725" s="14" t="s">
        <v>35</v>
      </c>
      <c r="AX725" s="14" t="s">
        <v>74</v>
      </c>
      <c r="AY725" s="254" t="s">
        <v>143</v>
      </c>
    </row>
    <row r="726" s="15" customFormat="1">
      <c r="A726" s="15"/>
      <c r="B726" s="255"/>
      <c r="C726" s="256"/>
      <c r="D726" s="235" t="s">
        <v>154</v>
      </c>
      <c r="E726" s="257" t="s">
        <v>19</v>
      </c>
      <c r="F726" s="258" t="s">
        <v>157</v>
      </c>
      <c r="G726" s="256"/>
      <c r="H726" s="259">
        <v>1628</v>
      </c>
      <c r="I726" s="260"/>
      <c r="J726" s="256"/>
      <c r="K726" s="256"/>
      <c r="L726" s="261"/>
      <c r="M726" s="262"/>
      <c r="N726" s="263"/>
      <c r="O726" s="263"/>
      <c r="P726" s="263"/>
      <c r="Q726" s="263"/>
      <c r="R726" s="263"/>
      <c r="S726" s="263"/>
      <c r="T726" s="264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5" t="s">
        <v>154</v>
      </c>
      <c r="AU726" s="265" t="s">
        <v>83</v>
      </c>
      <c r="AV726" s="15" t="s">
        <v>150</v>
      </c>
      <c r="AW726" s="15" t="s">
        <v>35</v>
      </c>
      <c r="AX726" s="15" t="s">
        <v>81</v>
      </c>
      <c r="AY726" s="265" t="s">
        <v>143</v>
      </c>
    </row>
    <row r="727" s="2" customFormat="1" ht="49.05" customHeight="1">
      <c r="A727" s="40"/>
      <c r="B727" s="41"/>
      <c r="C727" s="215" t="s">
        <v>892</v>
      </c>
      <c r="D727" s="215" t="s">
        <v>145</v>
      </c>
      <c r="E727" s="216" t="s">
        <v>893</v>
      </c>
      <c r="F727" s="217" t="s">
        <v>894</v>
      </c>
      <c r="G727" s="218" t="s">
        <v>160</v>
      </c>
      <c r="H727" s="219">
        <v>24</v>
      </c>
      <c r="I727" s="220"/>
      <c r="J727" s="221">
        <f>ROUND(I727*H727,2)</f>
        <v>0</v>
      </c>
      <c r="K727" s="217" t="s">
        <v>218</v>
      </c>
      <c r="L727" s="46"/>
      <c r="M727" s="222" t="s">
        <v>19</v>
      </c>
      <c r="N727" s="223" t="s">
        <v>45</v>
      </c>
      <c r="O727" s="86"/>
      <c r="P727" s="224">
        <f>O727*H727</f>
        <v>0</v>
      </c>
      <c r="Q727" s="224">
        <v>0.015789999999999998</v>
      </c>
      <c r="R727" s="224">
        <f>Q727*H727</f>
        <v>0.37895999999999996</v>
      </c>
      <c r="S727" s="224">
        <v>0</v>
      </c>
      <c r="T727" s="225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6" t="s">
        <v>276</v>
      </c>
      <c r="AT727" s="226" t="s">
        <v>145</v>
      </c>
      <c r="AU727" s="226" t="s">
        <v>83</v>
      </c>
      <c r="AY727" s="19" t="s">
        <v>143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19" t="s">
        <v>81</v>
      </c>
      <c r="BK727" s="227">
        <f>ROUND(I727*H727,2)</f>
        <v>0</v>
      </c>
      <c r="BL727" s="19" t="s">
        <v>276</v>
      </c>
      <c r="BM727" s="226" t="s">
        <v>895</v>
      </c>
    </row>
    <row r="728" s="14" customFormat="1">
      <c r="A728" s="14"/>
      <c r="B728" s="244"/>
      <c r="C728" s="245"/>
      <c r="D728" s="235" t="s">
        <v>154</v>
      </c>
      <c r="E728" s="246" t="s">
        <v>19</v>
      </c>
      <c r="F728" s="247" t="s">
        <v>896</v>
      </c>
      <c r="G728" s="245"/>
      <c r="H728" s="248">
        <v>24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154</v>
      </c>
      <c r="AU728" s="254" t="s">
        <v>83</v>
      </c>
      <c r="AV728" s="14" t="s">
        <v>83</v>
      </c>
      <c r="AW728" s="14" t="s">
        <v>35</v>
      </c>
      <c r="AX728" s="14" t="s">
        <v>74</v>
      </c>
      <c r="AY728" s="254" t="s">
        <v>143</v>
      </c>
    </row>
    <row r="729" s="15" customFormat="1">
      <c r="A729" s="15"/>
      <c r="B729" s="255"/>
      <c r="C729" s="256"/>
      <c r="D729" s="235" t="s">
        <v>154</v>
      </c>
      <c r="E729" s="257" t="s">
        <v>19</v>
      </c>
      <c r="F729" s="258" t="s">
        <v>157</v>
      </c>
      <c r="G729" s="256"/>
      <c r="H729" s="259">
        <v>24</v>
      </c>
      <c r="I729" s="260"/>
      <c r="J729" s="256"/>
      <c r="K729" s="256"/>
      <c r="L729" s="261"/>
      <c r="M729" s="262"/>
      <c r="N729" s="263"/>
      <c r="O729" s="263"/>
      <c r="P729" s="263"/>
      <c r="Q729" s="263"/>
      <c r="R729" s="263"/>
      <c r="S729" s="263"/>
      <c r="T729" s="26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5" t="s">
        <v>154</v>
      </c>
      <c r="AU729" s="265" t="s">
        <v>83</v>
      </c>
      <c r="AV729" s="15" t="s">
        <v>150</v>
      </c>
      <c r="AW729" s="15" t="s">
        <v>35</v>
      </c>
      <c r="AX729" s="15" t="s">
        <v>81</v>
      </c>
      <c r="AY729" s="265" t="s">
        <v>143</v>
      </c>
    </row>
    <row r="730" s="2" customFormat="1" ht="24.15" customHeight="1">
      <c r="A730" s="40"/>
      <c r="B730" s="41"/>
      <c r="C730" s="215" t="s">
        <v>897</v>
      </c>
      <c r="D730" s="215" t="s">
        <v>145</v>
      </c>
      <c r="E730" s="216" t="s">
        <v>898</v>
      </c>
      <c r="F730" s="217" t="s">
        <v>899</v>
      </c>
      <c r="G730" s="218" t="s">
        <v>265</v>
      </c>
      <c r="H730" s="219">
        <v>39</v>
      </c>
      <c r="I730" s="220"/>
      <c r="J730" s="221">
        <f>ROUND(I730*H730,2)</f>
        <v>0</v>
      </c>
      <c r="K730" s="217" t="s">
        <v>149</v>
      </c>
      <c r="L730" s="46"/>
      <c r="M730" s="222" t="s">
        <v>19</v>
      </c>
      <c r="N730" s="223" t="s">
        <v>45</v>
      </c>
      <c r="O730" s="86"/>
      <c r="P730" s="224">
        <f>O730*H730</f>
        <v>0</v>
      </c>
      <c r="Q730" s="224">
        <v>0.1628</v>
      </c>
      <c r="R730" s="224">
        <f>Q730*H730</f>
        <v>6.3491999999999997</v>
      </c>
      <c r="S730" s="224">
        <v>0</v>
      </c>
      <c r="T730" s="225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26" t="s">
        <v>276</v>
      </c>
      <c r="AT730" s="226" t="s">
        <v>145</v>
      </c>
      <c r="AU730" s="226" t="s">
        <v>83</v>
      </c>
      <c r="AY730" s="19" t="s">
        <v>143</v>
      </c>
      <c r="BE730" s="227">
        <f>IF(N730="základní",J730,0)</f>
        <v>0</v>
      </c>
      <c r="BF730" s="227">
        <f>IF(N730="snížená",J730,0)</f>
        <v>0</v>
      </c>
      <c r="BG730" s="227">
        <f>IF(N730="zákl. přenesená",J730,0)</f>
        <v>0</v>
      </c>
      <c r="BH730" s="227">
        <f>IF(N730="sníž. přenesená",J730,0)</f>
        <v>0</v>
      </c>
      <c r="BI730" s="227">
        <f>IF(N730="nulová",J730,0)</f>
        <v>0</v>
      </c>
      <c r="BJ730" s="19" t="s">
        <v>81</v>
      </c>
      <c r="BK730" s="227">
        <f>ROUND(I730*H730,2)</f>
        <v>0</v>
      </c>
      <c r="BL730" s="19" t="s">
        <v>276</v>
      </c>
      <c r="BM730" s="226" t="s">
        <v>900</v>
      </c>
    </row>
    <row r="731" s="2" customFormat="1">
      <c r="A731" s="40"/>
      <c r="B731" s="41"/>
      <c r="C731" s="42"/>
      <c r="D731" s="228" t="s">
        <v>152</v>
      </c>
      <c r="E731" s="42"/>
      <c r="F731" s="229" t="s">
        <v>901</v>
      </c>
      <c r="G731" s="42"/>
      <c r="H731" s="42"/>
      <c r="I731" s="230"/>
      <c r="J731" s="42"/>
      <c r="K731" s="42"/>
      <c r="L731" s="46"/>
      <c r="M731" s="231"/>
      <c r="N731" s="232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152</v>
      </c>
      <c r="AU731" s="19" t="s">
        <v>83</v>
      </c>
    </row>
    <row r="732" s="2" customFormat="1" ht="24.15" customHeight="1">
      <c r="A732" s="40"/>
      <c r="B732" s="41"/>
      <c r="C732" s="215" t="s">
        <v>902</v>
      </c>
      <c r="D732" s="215" t="s">
        <v>145</v>
      </c>
      <c r="E732" s="216" t="s">
        <v>903</v>
      </c>
      <c r="F732" s="217" t="s">
        <v>904</v>
      </c>
      <c r="G732" s="218" t="s">
        <v>265</v>
      </c>
      <c r="H732" s="219">
        <v>76</v>
      </c>
      <c r="I732" s="220"/>
      <c r="J732" s="221">
        <f>ROUND(I732*H732,2)</f>
        <v>0</v>
      </c>
      <c r="K732" s="217" t="s">
        <v>149</v>
      </c>
      <c r="L732" s="46"/>
      <c r="M732" s="222" t="s">
        <v>19</v>
      </c>
      <c r="N732" s="223" t="s">
        <v>45</v>
      </c>
      <c r="O732" s="86"/>
      <c r="P732" s="224">
        <f>O732*H732</f>
        <v>0</v>
      </c>
      <c r="Q732" s="224">
        <v>0.089649999999999994</v>
      </c>
      <c r="R732" s="224">
        <f>Q732*H732</f>
        <v>6.8133999999999997</v>
      </c>
      <c r="S732" s="224">
        <v>0</v>
      </c>
      <c r="T732" s="225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26" t="s">
        <v>276</v>
      </c>
      <c r="AT732" s="226" t="s">
        <v>145</v>
      </c>
      <c r="AU732" s="226" t="s">
        <v>83</v>
      </c>
      <c r="AY732" s="19" t="s">
        <v>143</v>
      </c>
      <c r="BE732" s="227">
        <f>IF(N732="základní",J732,0)</f>
        <v>0</v>
      </c>
      <c r="BF732" s="227">
        <f>IF(N732="snížená",J732,0)</f>
        <v>0</v>
      </c>
      <c r="BG732" s="227">
        <f>IF(N732="zákl. přenesená",J732,0)</f>
        <v>0</v>
      </c>
      <c r="BH732" s="227">
        <f>IF(N732="sníž. přenesená",J732,0)</f>
        <v>0</v>
      </c>
      <c r="BI732" s="227">
        <f>IF(N732="nulová",J732,0)</f>
        <v>0</v>
      </c>
      <c r="BJ732" s="19" t="s">
        <v>81</v>
      </c>
      <c r="BK732" s="227">
        <f>ROUND(I732*H732,2)</f>
        <v>0</v>
      </c>
      <c r="BL732" s="19" t="s">
        <v>276</v>
      </c>
      <c r="BM732" s="226" t="s">
        <v>905</v>
      </c>
    </row>
    <row r="733" s="2" customFormat="1">
      <c r="A733" s="40"/>
      <c r="B733" s="41"/>
      <c r="C733" s="42"/>
      <c r="D733" s="228" t="s">
        <v>152</v>
      </c>
      <c r="E733" s="42"/>
      <c r="F733" s="229" t="s">
        <v>906</v>
      </c>
      <c r="G733" s="42"/>
      <c r="H733" s="42"/>
      <c r="I733" s="230"/>
      <c r="J733" s="42"/>
      <c r="K733" s="42"/>
      <c r="L733" s="46"/>
      <c r="M733" s="231"/>
      <c r="N733" s="232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152</v>
      </c>
      <c r="AU733" s="19" t="s">
        <v>83</v>
      </c>
    </row>
    <row r="734" s="2" customFormat="1" ht="37.8" customHeight="1">
      <c r="A734" s="40"/>
      <c r="B734" s="41"/>
      <c r="C734" s="215" t="s">
        <v>907</v>
      </c>
      <c r="D734" s="215" t="s">
        <v>145</v>
      </c>
      <c r="E734" s="216" t="s">
        <v>908</v>
      </c>
      <c r="F734" s="217" t="s">
        <v>909</v>
      </c>
      <c r="G734" s="218" t="s">
        <v>148</v>
      </c>
      <c r="H734" s="219">
        <v>76.137</v>
      </c>
      <c r="I734" s="220"/>
      <c r="J734" s="221">
        <f>ROUND(I734*H734,2)</f>
        <v>0</v>
      </c>
      <c r="K734" s="217" t="s">
        <v>149</v>
      </c>
      <c r="L734" s="46"/>
      <c r="M734" s="222" t="s">
        <v>19</v>
      </c>
      <c r="N734" s="223" t="s">
        <v>45</v>
      </c>
      <c r="O734" s="86"/>
      <c r="P734" s="224">
        <f>O734*H734</f>
        <v>0</v>
      </c>
      <c r="Q734" s="224">
        <v>0.022839999999999999</v>
      </c>
      <c r="R734" s="224">
        <f>Q734*H734</f>
        <v>1.7389690799999999</v>
      </c>
      <c r="S734" s="224">
        <v>0</v>
      </c>
      <c r="T734" s="225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6" t="s">
        <v>276</v>
      </c>
      <c r="AT734" s="226" t="s">
        <v>145</v>
      </c>
      <c r="AU734" s="226" t="s">
        <v>83</v>
      </c>
      <c r="AY734" s="19" t="s">
        <v>143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19" t="s">
        <v>81</v>
      </c>
      <c r="BK734" s="227">
        <f>ROUND(I734*H734,2)</f>
        <v>0</v>
      </c>
      <c r="BL734" s="19" t="s">
        <v>276</v>
      </c>
      <c r="BM734" s="226" t="s">
        <v>910</v>
      </c>
    </row>
    <row r="735" s="2" customFormat="1">
      <c r="A735" s="40"/>
      <c r="B735" s="41"/>
      <c r="C735" s="42"/>
      <c r="D735" s="228" t="s">
        <v>152</v>
      </c>
      <c r="E735" s="42"/>
      <c r="F735" s="229" t="s">
        <v>911</v>
      </c>
      <c r="G735" s="42"/>
      <c r="H735" s="42"/>
      <c r="I735" s="230"/>
      <c r="J735" s="42"/>
      <c r="K735" s="42"/>
      <c r="L735" s="46"/>
      <c r="M735" s="231"/>
      <c r="N735" s="232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152</v>
      </c>
      <c r="AU735" s="19" t="s">
        <v>83</v>
      </c>
    </row>
    <row r="736" s="13" customFormat="1">
      <c r="A736" s="13"/>
      <c r="B736" s="233"/>
      <c r="C736" s="234"/>
      <c r="D736" s="235" t="s">
        <v>154</v>
      </c>
      <c r="E736" s="236" t="s">
        <v>19</v>
      </c>
      <c r="F736" s="237" t="s">
        <v>912</v>
      </c>
      <c r="G736" s="234"/>
      <c r="H736" s="236" t="s">
        <v>19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3" t="s">
        <v>154</v>
      </c>
      <c r="AU736" s="243" t="s">
        <v>83</v>
      </c>
      <c r="AV736" s="13" t="s">
        <v>81</v>
      </c>
      <c r="AW736" s="13" t="s">
        <v>35</v>
      </c>
      <c r="AX736" s="13" t="s">
        <v>74</v>
      </c>
      <c r="AY736" s="243" t="s">
        <v>143</v>
      </c>
    </row>
    <row r="737" s="14" customFormat="1">
      <c r="A737" s="14"/>
      <c r="B737" s="244"/>
      <c r="C737" s="245"/>
      <c r="D737" s="235" t="s">
        <v>154</v>
      </c>
      <c r="E737" s="246" t="s">
        <v>19</v>
      </c>
      <c r="F737" s="247" t="s">
        <v>913</v>
      </c>
      <c r="G737" s="245"/>
      <c r="H737" s="248">
        <v>0.35999999999999999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154</v>
      </c>
      <c r="AU737" s="254" t="s">
        <v>83</v>
      </c>
      <c r="AV737" s="14" t="s">
        <v>83</v>
      </c>
      <c r="AW737" s="14" t="s">
        <v>35</v>
      </c>
      <c r="AX737" s="14" t="s">
        <v>74</v>
      </c>
      <c r="AY737" s="254" t="s">
        <v>143</v>
      </c>
    </row>
    <row r="738" s="14" customFormat="1">
      <c r="A738" s="14"/>
      <c r="B738" s="244"/>
      <c r="C738" s="245"/>
      <c r="D738" s="235" t="s">
        <v>154</v>
      </c>
      <c r="E738" s="246" t="s">
        <v>19</v>
      </c>
      <c r="F738" s="247" t="s">
        <v>914</v>
      </c>
      <c r="G738" s="245"/>
      <c r="H738" s="248">
        <v>0.16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154</v>
      </c>
      <c r="AU738" s="254" t="s">
        <v>83</v>
      </c>
      <c r="AV738" s="14" t="s">
        <v>83</v>
      </c>
      <c r="AW738" s="14" t="s">
        <v>35</v>
      </c>
      <c r="AX738" s="14" t="s">
        <v>74</v>
      </c>
      <c r="AY738" s="254" t="s">
        <v>143</v>
      </c>
    </row>
    <row r="739" s="14" customFormat="1">
      <c r="A739" s="14"/>
      <c r="B739" s="244"/>
      <c r="C739" s="245"/>
      <c r="D739" s="235" t="s">
        <v>154</v>
      </c>
      <c r="E739" s="246" t="s">
        <v>19</v>
      </c>
      <c r="F739" s="247" t="s">
        <v>915</v>
      </c>
      <c r="G739" s="245"/>
      <c r="H739" s="248">
        <v>0.32000000000000001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154</v>
      </c>
      <c r="AU739" s="254" t="s">
        <v>83</v>
      </c>
      <c r="AV739" s="14" t="s">
        <v>83</v>
      </c>
      <c r="AW739" s="14" t="s">
        <v>35</v>
      </c>
      <c r="AX739" s="14" t="s">
        <v>74</v>
      </c>
      <c r="AY739" s="254" t="s">
        <v>143</v>
      </c>
    </row>
    <row r="740" s="14" customFormat="1">
      <c r="A740" s="14"/>
      <c r="B740" s="244"/>
      <c r="C740" s="245"/>
      <c r="D740" s="235" t="s">
        <v>154</v>
      </c>
      <c r="E740" s="246" t="s">
        <v>19</v>
      </c>
      <c r="F740" s="247" t="s">
        <v>916</v>
      </c>
      <c r="G740" s="245"/>
      <c r="H740" s="248">
        <v>0.93600000000000005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154</v>
      </c>
      <c r="AU740" s="254" t="s">
        <v>83</v>
      </c>
      <c r="AV740" s="14" t="s">
        <v>83</v>
      </c>
      <c r="AW740" s="14" t="s">
        <v>35</v>
      </c>
      <c r="AX740" s="14" t="s">
        <v>74</v>
      </c>
      <c r="AY740" s="254" t="s">
        <v>143</v>
      </c>
    </row>
    <row r="741" s="14" customFormat="1">
      <c r="A741" s="14"/>
      <c r="B741" s="244"/>
      <c r="C741" s="245"/>
      <c r="D741" s="235" t="s">
        <v>154</v>
      </c>
      <c r="E741" s="246" t="s">
        <v>19</v>
      </c>
      <c r="F741" s="247" t="s">
        <v>917</v>
      </c>
      <c r="G741" s="245"/>
      <c r="H741" s="248">
        <v>0.97899999999999998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4" t="s">
        <v>154</v>
      </c>
      <c r="AU741" s="254" t="s">
        <v>83</v>
      </c>
      <c r="AV741" s="14" t="s">
        <v>83</v>
      </c>
      <c r="AW741" s="14" t="s">
        <v>35</v>
      </c>
      <c r="AX741" s="14" t="s">
        <v>74</v>
      </c>
      <c r="AY741" s="254" t="s">
        <v>143</v>
      </c>
    </row>
    <row r="742" s="14" customFormat="1">
      <c r="A742" s="14"/>
      <c r="B742" s="244"/>
      <c r="C742" s="245"/>
      <c r="D742" s="235" t="s">
        <v>154</v>
      </c>
      <c r="E742" s="246" t="s">
        <v>19</v>
      </c>
      <c r="F742" s="247" t="s">
        <v>918</v>
      </c>
      <c r="G742" s="245"/>
      <c r="H742" s="248">
        <v>3.8300000000000001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154</v>
      </c>
      <c r="AU742" s="254" t="s">
        <v>83</v>
      </c>
      <c r="AV742" s="14" t="s">
        <v>83</v>
      </c>
      <c r="AW742" s="14" t="s">
        <v>35</v>
      </c>
      <c r="AX742" s="14" t="s">
        <v>74</v>
      </c>
      <c r="AY742" s="254" t="s">
        <v>143</v>
      </c>
    </row>
    <row r="743" s="14" customFormat="1">
      <c r="A743" s="14"/>
      <c r="B743" s="244"/>
      <c r="C743" s="245"/>
      <c r="D743" s="235" t="s">
        <v>154</v>
      </c>
      <c r="E743" s="246" t="s">
        <v>19</v>
      </c>
      <c r="F743" s="247" t="s">
        <v>919</v>
      </c>
      <c r="G743" s="245"/>
      <c r="H743" s="248">
        <v>0.34599999999999997</v>
      </c>
      <c r="I743" s="249"/>
      <c r="J743" s="245"/>
      <c r="K743" s="245"/>
      <c r="L743" s="250"/>
      <c r="M743" s="251"/>
      <c r="N743" s="252"/>
      <c r="O743" s="252"/>
      <c r="P743" s="252"/>
      <c r="Q743" s="252"/>
      <c r="R743" s="252"/>
      <c r="S743" s="252"/>
      <c r="T743" s="25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4" t="s">
        <v>154</v>
      </c>
      <c r="AU743" s="254" t="s">
        <v>83</v>
      </c>
      <c r="AV743" s="14" t="s">
        <v>83</v>
      </c>
      <c r="AW743" s="14" t="s">
        <v>35</v>
      </c>
      <c r="AX743" s="14" t="s">
        <v>74</v>
      </c>
      <c r="AY743" s="254" t="s">
        <v>143</v>
      </c>
    </row>
    <row r="744" s="14" customFormat="1">
      <c r="A744" s="14"/>
      <c r="B744" s="244"/>
      <c r="C744" s="245"/>
      <c r="D744" s="235" t="s">
        <v>154</v>
      </c>
      <c r="E744" s="246" t="s">
        <v>19</v>
      </c>
      <c r="F744" s="247" t="s">
        <v>920</v>
      </c>
      <c r="G744" s="245"/>
      <c r="H744" s="248">
        <v>1.536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4" t="s">
        <v>154</v>
      </c>
      <c r="AU744" s="254" t="s">
        <v>83</v>
      </c>
      <c r="AV744" s="14" t="s">
        <v>83</v>
      </c>
      <c r="AW744" s="14" t="s">
        <v>35</v>
      </c>
      <c r="AX744" s="14" t="s">
        <v>74</v>
      </c>
      <c r="AY744" s="254" t="s">
        <v>143</v>
      </c>
    </row>
    <row r="745" s="14" customFormat="1">
      <c r="A745" s="14"/>
      <c r="B745" s="244"/>
      <c r="C745" s="245"/>
      <c r="D745" s="235" t="s">
        <v>154</v>
      </c>
      <c r="E745" s="246" t="s">
        <v>19</v>
      </c>
      <c r="F745" s="247" t="s">
        <v>921</v>
      </c>
      <c r="G745" s="245"/>
      <c r="H745" s="248">
        <v>0.23000000000000001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154</v>
      </c>
      <c r="AU745" s="254" t="s">
        <v>83</v>
      </c>
      <c r="AV745" s="14" t="s">
        <v>83</v>
      </c>
      <c r="AW745" s="14" t="s">
        <v>35</v>
      </c>
      <c r="AX745" s="14" t="s">
        <v>74</v>
      </c>
      <c r="AY745" s="254" t="s">
        <v>143</v>
      </c>
    </row>
    <row r="746" s="14" customFormat="1">
      <c r="A746" s="14"/>
      <c r="B746" s="244"/>
      <c r="C746" s="245"/>
      <c r="D746" s="235" t="s">
        <v>154</v>
      </c>
      <c r="E746" s="246" t="s">
        <v>19</v>
      </c>
      <c r="F746" s="247" t="s">
        <v>922</v>
      </c>
      <c r="G746" s="245"/>
      <c r="H746" s="248">
        <v>0.192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4" t="s">
        <v>154</v>
      </c>
      <c r="AU746" s="254" t="s">
        <v>83</v>
      </c>
      <c r="AV746" s="14" t="s">
        <v>83</v>
      </c>
      <c r="AW746" s="14" t="s">
        <v>35</v>
      </c>
      <c r="AX746" s="14" t="s">
        <v>74</v>
      </c>
      <c r="AY746" s="254" t="s">
        <v>143</v>
      </c>
    </row>
    <row r="747" s="14" customFormat="1">
      <c r="A747" s="14"/>
      <c r="B747" s="244"/>
      <c r="C747" s="245"/>
      <c r="D747" s="235" t="s">
        <v>154</v>
      </c>
      <c r="E747" s="246" t="s">
        <v>19</v>
      </c>
      <c r="F747" s="247" t="s">
        <v>923</v>
      </c>
      <c r="G747" s="245"/>
      <c r="H747" s="248">
        <v>0.57599999999999996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154</v>
      </c>
      <c r="AU747" s="254" t="s">
        <v>83</v>
      </c>
      <c r="AV747" s="14" t="s">
        <v>83</v>
      </c>
      <c r="AW747" s="14" t="s">
        <v>35</v>
      </c>
      <c r="AX747" s="14" t="s">
        <v>74</v>
      </c>
      <c r="AY747" s="254" t="s">
        <v>143</v>
      </c>
    </row>
    <row r="748" s="14" customFormat="1">
      <c r="A748" s="14"/>
      <c r="B748" s="244"/>
      <c r="C748" s="245"/>
      <c r="D748" s="235" t="s">
        <v>154</v>
      </c>
      <c r="E748" s="246" t="s">
        <v>19</v>
      </c>
      <c r="F748" s="247" t="s">
        <v>924</v>
      </c>
      <c r="G748" s="245"/>
      <c r="H748" s="248">
        <v>0.058000000000000003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4" t="s">
        <v>154</v>
      </c>
      <c r="AU748" s="254" t="s">
        <v>83</v>
      </c>
      <c r="AV748" s="14" t="s">
        <v>83</v>
      </c>
      <c r="AW748" s="14" t="s">
        <v>35</v>
      </c>
      <c r="AX748" s="14" t="s">
        <v>74</v>
      </c>
      <c r="AY748" s="254" t="s">
        <v>143</v>
      </c>
    </row>
    <row r="749" s="14" customFormat="1">
      <c r="A749" s="14"/>
      <c r="B749" s="244"/>
      <c r="C749" s="245"/>
      <c r="D749" s="235" t="s">
        <v>154</v>
      </c>
      <c r="E749" s="246" t="s">
        <v>19</v>
      </c>
      <c r="F749" s="247" t="s">
        <v>925</v>
      </c>
      <c r="G749" s="245"/>
      <c r="H749" s="248">
        <v>0.192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154</v>
      </c>
      <c r="AU749" s="254" t="s">
        <v>83</v>
      </c>
      <c r="AV749" s="14" t="s">
        <v>83</v>
      </c>
      <c r="AW749" s="14" t="s">
        <v>35</v>
      </c>
      <c r="AX749" s="14" t="s">
        <v>74</v>
      </c>
      <c r="AY749" s="254" t="s">
        <v>143</v>
      </c>
    </row>
    <row r="750" s="14" customFormat="1">
      <c r="A750" s="14"/>
      <c r="B750" s="244"/>
      <c r="C750" s="245"/>
      <c r="D750" s="235" t="s">
        <v>154</v>
      </c>
      <c r="E750" s="246" t="s">
        <v>19</v>
      </c>
      <c r="F750" s="247" t="s">
        <v>926</v>
      </c>
      <c r="G750" s="245"/>
      <c r="H750" s="248">
        <v>0.076999999999999999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154</v>
      </c>
      <c r="AU750" s="254" t="s">
        <v>83</v>
      </c>
      <c r="AV750" s="14" t="s">
        <v>83</v>
      </c>
      <c r="AW750" s="14" t="s">
        <v>35</v>
      </c>
      <c r="AX750" s="14" t="s">
        <v>74</v>
      </c>
      <c r="AY750" s="254" t="s">
        <v>143</v>
      </c>
    </row>
    <row r="751" s="14" customFormat="1">
      <c r="A751" s="14"/>
      <c r="B751" s="244"/>
      <c r="C751" s="245"/>
      <c r="D751" s="235" t="s">
        <v>154</v>
      </c>
      <c r="E751" s="246" t="s">
        <v>19</v>
      </c>
      <c r="F751" s="247" t="s">
        <v>927</v>
      </c>
      <c r="G751" s="245"/>
      <c r="H751" s="248">
        <v>0.28799999999999998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154</v>
      </c>
      <c r="AU751" s="254" t="s">
        <v>83</v>
      </c>
      <c r="AV751" s="14" t="s">
        <v>83</v>
      </c>
      <c r="AW751" s="14" t="s">
        <v>35</v>
      </c>
      <c r="AX751" s="14" t="s">
        <v>74</v>
      </c>
      <c r="AY751" s="254" t="s">
        <v>143</v>
      </c>
    </row>
    <row r="752" s="14" customFormat="1">
      <c r="A752" s="14"/>
      <c r="B752" s="244"/>
      <c r="C752" s="245"/>
      <c r="D752" s="235" t="s">
        <v>154</v>
      </c>
      <c r="E752" s="246" t="s">
        <v>19</v>
      </c>
      <c r="F752" s="247" t="s">
        <v>928</v>
      </c>
      <c r="G752" s="245"/>
      <c r="H752" s="248">
        <v>0.125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154</v>
      </c>
      <c r="AU752" s="254" t="s">
        <v>83</v>
      </c>
      <c r="AV752" s="14" t="s">
        <v>83</v>
      </c>
      <c r="AW752" s="14" t="s">
        <v>35</v>
      </c>
      <c r="AX752" s="14" t="s">
        <v>74</v>
      </c>
      <c r="AY752" s="254" t="s">
        <v>143</v>
      </c>
    </row>
    <row r="753" s="14" customFormat="1">
      <c r="A753" s="14"/>
      <c r="B753" s="244"/>
      <c r="C753" s="245"/>
      <c r="D753" s="235" t="s">
        <v>154</v>
      </c>
      <c r="E753" s="246" t="s">
        <v>19</v>
      </c>
      <c r="F753" s="247" t="s">
        <v>929</v>
      </c>
      <c r="G753" s="245"/>
      <c r="H753" s="248">
        <v>0.26900000000000002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4" t="s">
        <v>154</v>
      </c>
      <c r="AU753" s="254" t="s">
        <v>83</v>
      </c>
      <c r="AV753" s="14" t="s">
        <v>83</v>
      </c>
      <c r="AW753" s="14" t="s">
        <v>35</v>
      </c>
      <c r="AX753" s="14" t="s">
        <v>74</v>
      </c>
      <c r="AY753" s="254" t="s">
        <v>143</v>
      </c>
    </row>
    <row r="754" s="14" customFormat="1">
      <c r="A754" s="14"/>
      <c r="B754" s="244"/>
      <c r="C754" s="245"/>
      <c r="D754" s="235" t="s">
        <v>154</v>
      </c>
      <c r="E754" s="246" t="s">
        <v>19</v>
      </c>
      <c r="F754" s="247" t="s">
        <v>930</v>
      </c>
      <c r="G754" s="245"/>
      <c r="H754" s="248">
        <v>0.46100000000000002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154</v>
      </c>
      <c r="AU754" s="254" t="s">
        <v>83</v>
      </c>
      <c r="AV754" s="14" t="s">
        <v>83</v>
      </c>
      <c r="AW754" s="14" t="s">
        <v>35</v>
      </c>
      <c r="AX754" s="14" t="s">
        <v>74</v>
      </c>
      <c r="AY754" s="254" t="s">
        <v>143</v>
      </c>
    </row>
    <row r="755" s="14" customFormat="1">
      <c r="A755" s="14"/>
      <c r="B755" s="244"/>
      <c r="C755" s="245"/>
      <c r="D755" s="235" t="s">
        <v>154</v>
      </c>
      <c r="E755" s="246" t="s">
        <v>19</v>
      </c>
      <c r="F755" s="247" t="s">
        <v>931</v>
      </c>
      <c r="G755" s="245"/>
      <c r="H755" s="248">
        <v>0.51800000000000002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4" t="s">
        <v>154</v>
      </c>
      <c r="AU755" s="254" t="s">
        <v>83</v>
      </c>
      <c r="AV755" s="14" t="s">
        <v>83</v>
      </c>
      <c r="AW755" s="14" t="s">
        <v>35</v>
      </c>
      <c r="AX755" s="14" t="s">
        <v>74</v>
      </c>
      <c r="AY755" s="254" t="s">
        <v>143</v>
      </c>
    </row>
    <row r="756" s="14" customFormat="1">
      <c r="A756" s="14"/>
      <c r="B756" s="244"/>
      <c r="C756" s="245"/>
      <c r="D756" s="235" t="s">
        <v>154</v>
      </c>
      <c r="E756" s="246" t="s">
        <v>19</v>
      </c>
      <c r="F756" s="247" t="s">
        <v>932</v>
      </c>
      <c r="G756" s="245"/>
      <c r="H756" s="248">
        <v>0.84499999999999997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154</v>
      </c>
      <c r="AU756" s="254" t="s">
        <v>83</v>
      </c>
      <c r="AV756" s="14" t="s">
        <v>83</v>
      </c>
      <c r="AW756" s="14" t="s">
        <v>35</v>
      </c>
      <c r="AX756" s="14" t="s">
        <v>74</v>
      </c>
      <c r="AY756" s="254" t="s">
        <v>143</v>
      </c>
    </row>
    <row r="757" s="14" customFormat="1">
      <c r="A757" s="14"/>
      <c r="B757" s="244"/>
      <c r="C757" s="245"/>
      <c r="D757" s="235" t="s">
        <v>154</v>
      </c>
      <c r="E757" s="246" t="s">
        <v>19</v>
      </c>
      <c r="F757" s="247" t="s">
        <v>933</v>
      </c>
      <c r="G757" s="245"/>
      <c r="H757" s="248">
        <v>0.40300000000000002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154</v>
      </c>
      <c r="AU757" s="254" t="s">
        <v>83</v>
      </c>
      <c r="AV757" s="14" t="s">
        <v>83</v>
      </c>
      <c r="AW757" s="14" t="s">
        <v>35</v>
      </c>
      <c r="AX757" s="14" t="s">
        <v>74</v>
      </c>
      <c r="AY757" s="254" t="s">
        <v>143</v>
      </c>
    </row>
    <row r="758" s="14" customFormat="1">
      <c r="A758" s="14"/>
      <c r="B758" s="244"/>
      <c r="C758" s="245"/>
      <c r="D758" s="235" t="s">
        <v>154</v>
      </c>
      <c r="E758" s="246" t="s">
        <v>19</v>
      </c>
      <c r="F758" s="247" t="s">
        <v>934</v>
      </c>
      <c r="G758" s="245"/>
      <c r="H758" s="248">
        <v>1.248</v>
      </c>
      <c r="I758" s="249"/>
      <c r="J758" s="245"/>
      <c r="K758" s="245"/>
      <c r="L758" s="250"/>
      <c r="M758" s="251"/>
      <c r="N758" s="252"/>
      <c r="O758" s="252"/>
      <c r="P758" s="252"/>
      <c r="Q758" s="252"/>
      <c r="R758" s="252"/>
      <c r="S758" s="252"/>
      <c r="T758" s="253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4" t="s">
        <v>154</v>
      </c>
      <c r="AU758" s="254" t="s">
        <v>83</v>
      </c>
      <c r="AV758" s="14" t="s">
        <v>83</v>
      </c>
      <c r="AW758" s="14" t="s">
        <v>35</v>
      </c>
      <c r="AX758" s="14" t="s">
        <v>74</v>
      </c>
      <c r="AY758" s="254" t="s">
        <v>143</v>
      </c>
    </row>
    <row r="759" s="14" customFormat="1">
      <c r="A759" s="14"/>
      <c r="B759" s="244"/>
      <c r="C759" s="245"/>
      <c r="D759" s="235" t="s">
        <v>154</v>
      </c>
      <c r="E759" s="246" t="s">
        <v>19</v>
      </c>
      <c r="F759" s="247" t="s">
        <v>935</v>
      </c>
      <c r="G759" s="245"/>
      <c r="H759" s="248">
        <v>0.25900000000000001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154</v>
      </c>
      <c r="AU759" s="254" t="s">
        <v>83</v>
      </c>
      <c r="AV759" s="14" t="s">
        <v>83</v>
      </c>
      <c r="AW759" s="14" t="s">
        <v>35</v>
      </c>
      <c r="AX759" s="14" t="s">
        <v>74</v>
      </c>
      <c r="AY759" s="254" t="s">
        <v>143</v>
      </c>
    </row>
    <row r="760" s="14" customFormat="1">
      <c r="A760" s="14"/>
      <c r="B760" s="244"/>
      <c r="C760" s="245"/>
      <c r="D760" s="235" t="s">
        <v>154</v>
      </c>
      <c r="E760" s="246" t="s">
        <v>19</v>
      </c>
      <c r="F760" s="247" t="s">
        <v>936</v>
      </c>
      <c r="G760" s="245"/>
      <c r="H760" s="248">
        <v>0.55700000000000005</v>
      </c>
      <c r="I760" s="249"/>
      <c r="J760" s="245"/>
      <c r="K760" s="245"/>
      <c r="L760" s="250"/>
      <c r="M760" s="251"/>
      <c r="N760" s="252"/>
      <c r="O760" s="252"/>
      <c r="P760" s="252"/>
      <c r="Q760" s="252"/>
      <c r="R760" s="252"/>
      <c r="S760" s="252"/>
      <c r="T760" s="25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4" t="s">
        <v>154</v>
      </c>
      <c r="AU760" s="254" t="s">
        <v>83</v>
      </c>
      <c r="AV760" s="14" t="s">
        <v>83</v>
      </c>
      <c r="AW760" s="14" t="s">
        <v>35</v>
      </c>
      <c r="AX760" s="14" t="s">
        <v>74</v>
      </c>
      <c r="AY760" s="254" t="s">
        <v>143</v>
      </c>
    </row>
    <row r="761" s="14" customFormat="1">
      <c r="A761" s="14"/>
      <c r="B761" s="244"/>
      <c r="C761" s="245"/>
      <c r="D761" s="235" t="s">
        <v>154</v>
      </c>
      <c r="E761" s="246" t="s">
        <v>19</v>
      </c>
      <c r="F761" s="247" t="s">
        <v>937</v>
      </c>
      <c r="G761" s="245"/>
      <c r="H761" s="248">
        <v>0.57599999999999996</v>
      </c>
      <c r="I761" s="249"/>
      <c r="J761" s="245"/>
      <c r="K761" s="245"/>
      <c r="L761" s="250"/>
      <c r="M761" s="251"/>
      <c r="N761" s="252"/>
      <c r="O761" s="252"/>
      <c r="P761" s="252"/>
      <c r="Q761" s="252"/>
      <c r="R761" s="252"/>
      <c r="S761" s="252"/>
      <c r="T761" s="25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4" t="s">
        <v>154</v>
      </c>
      <c r="AU761" s="254" t="s">
        <v>83</v>
      </c>
      <c r="AV761" s="14" t="s">
        <v>83</v>
      </c>
      <c r="AW761" s="14" t="s">
        <v>35</v>
      </c>
      <c r="AX761" s="14" t="s">
        <v>74</v>
      </c>
      <c r="AY761" s="254" t="s">
        <v>143</v>
      </c>
    </row>
    <row r="762" s="14" customFormat="1">
      <c r="A762" s="14"/>
      <c r="B762" s="244"/>
      <c r="C762" s="245"/>
      <c r="D762" s="235" t="s">
        <v>154</v>
      </c>
      <c r="E762" s="246" t="s">
        <v>19</v>
      </c>
      <c r="F762" s="247" t="s">
        <v>938</v>
      </c>
      <c r="G762" s="245"/>
      <c r="H762" s="248">
        <v>0.35499999999999998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154</v>
      </c>
      <c r="AU762" s="254" t="s">
        <v>83</v>
      </c>
      <c r="AV762" s="14" t="s">
        <v>83</v>
      </c>
      <c r="AW762" s="14" t="s">
        <v>35</v>
      </c>
      <c r="AX762" s="14" t="s">
        <v>74</v>
      </c>
      <c r="AY762" s="254" t="s">
        <v>143</v>
      </c>
    </row>
    <row r="763" s="14" customFormat="1">
      <c r="A763" s="14"/>
      <c r="B763" s="244"/>
      <c r="C763" s="245"/>
      <c r="D763" s="235" t="s">
        <v>154</v>
      </c>
      <c r="E763" s="246" t="s">
        <v>19</v>
      </c>
      <c r="F763" s="247" t="s">
        <v>939</v>
      </c>
      <c r="G763" s="245"/>
      <c r="H763" s="248">
        <v>0.221</v>
      </c>
      <c r="I763" s="249"/>
      <c r="J763" s="245"/>
      <c r="K763" s="245"/>
      <c r="L763" s="250"/>
      <c r="M763" s="251"/>
      <c r="N763" s="252"/>
      <c r="O763" s="252"/>
      <c r="P763" s="252"/>
      <c r="Q763" s="252"/>
      <c r="R763" s="252"/>
      <c r="S763" s="252"/>
      <c r="T763" s="25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4" t="s">
        <v>154</v>
      </c>
      <c r="AU763" s="254" t="s">
        <v>83</v>
      </c>
      <c r="AV763" s="14" t="s">
        <v>83</v>
      </c>
      <c r="AW763" s="14" t="s">
        <v>35</v>
      </c>
      <c r="AX763" s="14" t="s">
        <v>74</v>
      </c>
      <c r="AY763" s="254" t="s">
        <v>143</v>
      </c>
    </row>
    <row r="764" s="14" customFormat="1">
      <c r="A764" s="14"/>
      <c r="B764" s="244"/>
      <c r="C764" s="245"/>
      <c r="D764" s="235" t="s">
        <v>154</v>
      </c>
      <c r="E764" s="246" t="s">
        <v>19</v>
      </c>
      <c r="F764" s="247" t="s">
        <v>940</v>
      </c>
      <c r="G764" s="245"/>
      <c r="H764" s="248">
        <v>1.05</v>
      </c>
      <c r="I764" s="249"/>
      <c r="J764" s="245"/>
      <c r="K764" s="245"/>
      <c r="L764" s="250"/>
      <c r="M764" s="251"/>
      <c r="N764" s="252"/>
      <c r="O764" s="252"/>
      <c r="P764" s="252"/>
      <c r="Q764" s="252"/>
      <c r="R764" s="252"/>
      <c r="S764" s="252"/>
      <c r="T764" s="25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4" t="s">
        <v>154</v>
      </c>
      <c r="AU764" s="254" t="s">
        <v>83</v>
      </c>
      <c r="AV764" s="14" t="s">
        <v>83</v>
      </c>
      <c r="AW764" s="14" t="s">
        <v>35</v>
      </c>
      <c r="AX764" s="14" t="s">
        <v>74</v>
      </c>
      <c r="AY764" s="254" t="s">
        <v>143</v>
      </c>
    </row>
    <row r="765" s="14" customFormat="1">
      <c r="A765" s="14"/>
      <c r="B765" s="244"/>
      <c r="C765" s="245"/>
      <c r="D765" s="235" t="s">
        <v>154</v>
      </c>
      <c r="E765" s="246" t="s">
        <v>19</v>
      </c>
      <c r="F765" s="247" t="s">
        <v>941</v>
      </c>
      <c r="G765" s="245"/>
      <c r="H765" s="248">
        <v>0.75600000000000001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4" t="s">
        <v>154</v>
      </c>
      <c r="AU765" s="254" t="s">
        <v>83</v>
      </c>
      <c r="AV765" s="14" t="s">
        <v>83</v>
      </c>
      <c r="AW765" s="14" t="s">
        <v>35</v>
      </c>
      <c r="AX765" s="14" t="s">
        <v>74</v>
      </c>
      <c r="AY765" s="254" t="s">
        <v>143</v>
      </c>
    </row>
    <row r="766" s="14" customFormat="1">
      <c r="A766" s="14"/>
      <c r="B766" s="244"/>
      <c r="C766" s="245"/>
      <c r="D766" s="235" t="s">
        <v>154</v>
      </c>
      <c r="E766" s="246" t="s">
        <v>19</v>
      </c>
      <c r="F766" s="247" t="s">
        <v>942</v>
      </c>
      <c r="G766" s="245"/>
      <c r="H766" s="248">
        <v>0.81200000000000006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154</v>
      </c>
      <c r="AU766" s="254" t="s">
        <v>83</v>
      </c>
      <c r="AV766" s="14" t="s">
        <v>83</v>
      </c>
      <c r="AW766" s="14" t="s">
        <v>35</v>
      </c>
      <c r="AX766" s="14" t="s">
        <v>74</v>
      </c>
      <c r="AY766" s="254" t="s">
        <v>143</v>
      </c>
    </row>
    <row r="767" s="14" customFormat="1">
      <c r="A767" s="14"/>
      <c r="B767" s="244"/>
      <c r="C767" s="245"/>
      <c r="D767" s="235" t="s">
        <v>154</v>
      </c>
      <c r="E767" s="246" t="s">
        <v>19</v>
      </c>
      <c r="F767" s="247" t="s">
        <v>943</v>
      </c>
      <c r="G767" s="245"/>
      <c r="H767" s="248">
        <v>0.49399999999999999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154</v>
      </c>
      <c r="AU767" s="254" t="s">
        <v>83</v>
      </c>
      <c r="AV767" s="14" t="s">
        <v>83</v>
      </c>
      <c r="AW767" s="14" t="s">
        <v>35</v>
      </c>
      <c r="AX767" s="14" t="s">
        <v>74</v>
      </c>
      <c r="AY767" s="254" t="s">
        <v>143</v>
      </c>
    </row>
    <row r="768" s="14" customFormat="1">
      <c r="A768" s="14"/>
      <c r="B768" s="244"/>
      <c r="C768" s="245"/>
      <c r="D768" s="235" t="s">
        <v>154</v>
      </c>
      <c r="E768" s="246" t="s">
        <v>19</v>
      </c>
      <c r="F768" s="247" t="s">
        <v>944</v>
      </c>
      <c r="G768" s="245"/>
      <c r="H768" s="248">
        <v>0.215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4" t="s">
        <v>154</v>
      </c>
      <c r="AU768" s="254" t="s">
        <v>83</v>
      </c>
      <c r="AV768" s="14" t="s">
        <v>83</v>
      </c>
      <c r="AW768" s="14" t="s">
        <v>35</v>
      </c>
      <c r="AX768" s="14" t="s">
        <v>74</v>
      </c>
      <c r="AY768" s="254" t="s">
        <v>143</v>
      </c>
    </row>
    <row r="769" s="14" customFormat="1">
      <c r="A769" s="14"/>
      <c r="B769" s="244"/>
      <c r="C769" s="245"/>
      <c r="D769" s="235" t="s">
        <v>154</v>
      </c>
      <c r="E769" s="246" t="s">
        <v>19</v>
      </c>
      <c r="F769" s="247" t="s">
        <v>945</v>
      </c>
      <c r="G769" s="245"/>
      <c r="H769" s="248">
        <v>0.60499999999999998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154</v>
      </c>
      <c r="AU769" s="254" t="s">
        <v>83</v>
      </c>
      <c r="AV769" s="14" t="s">
        <v>83</v>
      </c>
      <c r="AW769" s="14" t="s">
        <v>35</v>
      </c>
      <c r="AX769" s="14" t="s">
        <v>74</v>
      </c>
      <c r="AY769" s="254" t="s">
        <v>143</v>
      </c>
    </row>
    <row r="770" s="14" customFormat="1">
      <c r="A770" s="14"/>
      <c r="B770" s="244"/>
      <c r="C770" s="245"/>
      <c r="D770" s="235" t="s">
        <v>154</v>
      </c>
      <c r="E770" s="246" t="s">
        <v>19</v>
      </c>
      <c r="F770" s="247" t="s">
        <v>946</v>
      </c>
      <c r="G770" s="245"/>
      <c r="H770" s="248">
        <v>0.66000000000000003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154</v>
      </c>
      <c r="AU770" s="254" t="s">
        <v>83</v>
      </c>
      <c r="AV770" s="14" t="s">
        <v>83</v>
      </c>
      <c r="AW770" s="14" t="s">
        <v>35</v>
      </c>
      <c r="AX770" s="14" t="s">
        <v>74</v>
      </c>
      <c r="AY770" s="254" t="s">
        <v>143</v>
      </c>
    </row>
    <row r="771" s="14" customFormat="1">
      <c r="A771" s="14"/>
      <c r="B771" s="244"/>
      <c r="C771" s="245"/>
      <c r="D771" s="235" t="s">
        <v>154</v>
      </c>
      <c r="E771" s="246" t="s">
        <v>19</v>
      </c>
      <c r="F771" s="247" t="s">
        <v>947</v>
      </c>
      <c r="G771" s="245"/>
      <c r="H771" s="248">
        <v>0.26400000000000001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4" t="s">
        <v>154</v>
      </c>
      <c r="AU771" s="254" t="s">
        <v>83</v>
      </c>
      <c r="AV771" s="14" t="s">
        <v>83</v>
      </c>
      <c r="AW771" s="14" t="s">
        <v>35</v>
      </c>
      <c r="AX771" s="14" t="s">
        <v>74</v>
      </c>
      <c r="AY771" s="254" t="s">
        <v>143</v>
      </c>
    </row>
    <row r="772" s="14" customFormat="1">
      <c r="A772" s="14"/>
      <c r="B772" s="244"/>
      <c r="C772" s="245"/>
      <c r="D772" s="235" t="s">
        <v>154</v>
      </c>
      <c r="E772" s="246" t="s">
        <v>19</v>
      </c>
      <c r="F772" s="247" t="s">
        <v>948</v>
      </c>
      <c r="G772" s="245"/>
      <c r="H772" s="248">
        <v>0.17599999999999999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154</v>
      </c>
      <c r="AU772" s="254" t="s">
        <v>83</v>
      </c>
      <c r="AV772" s="14" t="s">
        <v>83</v>
      </c>
      <c r="AW772" s="14" t="s">
        <v>35</v>
      </c>
      <c r="AX772" s="14" t="s">
        <v>74</v>
      </c>
      <c r="AY772" s="254" t="s">
        <v>143</v>
      </c>
    </row>
    <row r="773" s="14" customFormat="1">
      <c r="A773" s="14"/>
      <c r="B773" s="244"/>
      <c r="C773" s="245"/>
      <c r="D773" s="235" t="s">
        <v>154</v>
      </c>
      <c r="E773" s="246" t="s">
        <v>19</v>
      </c>
      <c r="F773" s="247" t="s">
        <v>949</v>
      </c>
      <c r="G773" s="245"/>
      <c r="H773" s="248">
        <v>1.6719999999999999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154</v>
      </c>
      <c r="AU773" s="254" t="s">
        <v>83</v>
      </c>
      <c r="AV773" s="14" t="s">
        <v>83</v>
      </c>
      <c r="AW773" s="14" t="s">
        <v>35</v>
      </c>
      <c r="AX773" s="14" t="s">
        <v>74</v>
      </c>
      <c r="AY773" s="254" t="s">
        <v>143</v>
      </c>
    </row>
    <row r="774" s="14" customFormat="1">
      <c r="A774" s="14"/>
      <c r="B774" s="244"/>
      <c r="C774" s="245"/>
      <c r="D774" s="235" t="s">
        <v>154</v>
      </c>
      <c r="E774" s="246" t="s">
        <v>19</v>
      </c>
      <c r="F774" s="247" t="s">
        <v>950</v>
      </c>
      <c r="G774" s="245"/>
      <c r="H774" s="248">
        <v>0.73899999999999999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154</v>
      </c>
      <c r="AU774" s="254" t="s">
        <v>83</v>
      </c>
      <c r="AV774" s="14" t="s">
        <v>83</v>
      </c>
      <c r="AW774" s="14" t="s">
        <v>35</v>
      </c>
      <c r="AX774" s="14" t="s">
        <v>74</v>
      </c>
      <c r="AY774" s="254" t="s">
        <v>143</v>
      </c>
    </row>
    <row r="775" s="14" customFormat="1">
      <c r="A775" s="14"/>
      <c r="B775" s="244"/>
      <c r="C775" s="245"/>
      <c r="D775" s="235" t="s">
        <v>154</v>
      </c>
      <c r="E775" s="246" t="s">
        <v>19</v>
      </c>
      <c r="F775" s="247" t="s">
        <v>951</v>
      </c>
      <c r="G775" s="245"/>
      <c r="H775" s="248">
        <v>1.038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4" t="s">
        <v>154</v>
      </c>
      <c r="AU775" s="254" t="s">
        <v>83</v>
      </c>
      <c r="AV775" s="14" t="s">
        <v>83</v>
      </c>
      <c r="AW775" s="14" t="s">
        <v>35</v>
      </c>
      <c r="AX775" s="14" t="s">
        <v>74</v>
      </c>
      <c r="AY775" s="254" t="s">
        <v>143</v>
      </c>
    </row>
    <row r="776" s="14" customFormat="1">
      <c r="A776" s="14"/>
      <c r="B776" s="244"/>
      <c r="C776" s="245"/>
      <c r="D776" s="235" t="s">
        <v>154</v>
      </c>
      <c r="E776" s="246" t="s">
        <v>19</v>
      </c>
      <c r="F776" s="247" t="s">
        <v>952</v>
      </c>
      <c r="G776" s="245"/>
      <c r="H776" s="248">
        <v>0.57199999999999995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154</v>
      </c>
      <c r="AU776" s="254" t="s">
        <v>83</v>
      </c>
      <c r="AV776" s="14" t="s">
        <v>83</v>
      </c>
      <c r="AW776" s="14" t="s">
        <v>35</v>
      </c>
      <c r="AX776" s="14" t="s">
        <v>74</v>
      </c>
      <c r="AY776" s="254" t="s">
        <v>143</v>
      </c>
    </row>
    <row r="777" s="14" customFormat="1">
      <c r="A777" s="14"/>
      <c r="B777" s="244"/>
      <c r="C777" s="245"/>
      <c r="D777" s="235" t="s">
        <v>154</v>
      </c>
      <c r="E777" s="246" t="s">
        <v>19</v>
      </c>
      <c r="F777" s="247" t="s">
        <v>953</v>
      </c>
      <c r="G777" s="245"/>
      <c r="H777" s="248">
        <v>0.35799999999999998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154</v>
      </c>
      <c r="AU777" s="254" t="s">
        <v>83</v>
      </c>
      <c r="AV777" s="14" t="s">
        <v>83</v>
      </c>
      <c r="AW777" s="14" t="s">
        <v>35</v>
      </c>
      <c r="AX777" s="14" t="s">
        <v>74</v>
      </c>
      <c r="AY777" s="254" t="s">
        <v>143</v>
      </c>
    </row>
    <row r="778" s="14" customFormat="1">
      <c r="A778" s="14"/>
      <c r="B778" s="244"/>
      <c r="C778" s="245"/>
      <c r="D778" s="235" t="s">
        <v>154</v>
      </c>
      <c r="E778" s="246" t="s">
        <v>19</v>
      </c>
      <c r="F778" s="247" t="s">
        <v>954</v>
      </c>
      <c r="G778" s="245"/>
      <c r="H778" s="248">
        <v>0.10199999999999999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154</v>
      </c>
      <c r="AU778" s="254" t="s">
        <v>83</v>
      </c>
      <c r="AV778" s="14" t="s">
        <v>83</v>
      </c>
      <c r="AW778" s="14" t="s">
        <v>35</v>
      </c>
      <c r="AX778" s="14" t="s">
        <v>74</v>
      </c>
      <c r="AY778" s="254" t="s">
        <v>143</v>
      </c>
    </row>
    <row r="779" s="14" customFormat="1">
      <c r="A779" s="14"/>
      <c r="B779" s="244"/>
      <c r="C779" s="245"/>
      <c r="D779" s="235" t="s">
        <v>154</v>
      </c>
      <c r="E779" s="246" t="s">
        <v>19</v>
      </c>
      <c r="F779" s="247" t="s">
        <v>955</v>
      </c>
      <c r="G779" s="245"/>
      <c r="H779" s="248">
        <v>0.067000000000000004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4" t="s">
        <v>154</v>
      </c>
      <c r="AU779" s="254" t="s">
        <v>83</v>
      </c>
      <c r="AV779" s="14" t="s">
        <v>83</v>
      </c>
      <c r="AW779" s="14" t="s">
        <v>35</v>
      </c>
      <c r="AX779" s="14" t="s">
        <v>74</v>
      </c>
      <c r="AY779" s="254" t="s">
        <v>143</v>
      </c>
    </row>
    <row r="780" s="14" customFormat="1">
      <c r="A780" s="14"/>
      <c r="B780" s="244"/>
      <c r="C780" s="245"/>
      <c r="D780" s="235" t="s">
        <v>154</v>
      </c>
      <c r="E780" s="246" t="s">
        <v>19</v>
      </c>
      <c r="F780" s="247" t="s">
        <v>956</v>
      </c>
      <c r="G780" s="245"/>
      <c r="H780" s="248">
        <v>0.11500000000000001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4" t="s">
        <v>154</v>
      </c>
      <c r="AU780" s="254" t="s">
        <v>83</v>
      </c>
      <c r="AV780" s="14" t="s">
        <v>83</v>
      </c>
      <c r="AW780" s="14" t="s">
        <v>35</v>
      </c>
      <c r="AX780" s="14" t="s">
        <v>74</v>
      </c>
      <c r="AY780" s="254" t="s">
        <v>143</v>
      </c>
    </row>
    <row r="781" s="14" customFormat="1">
      <c r="A781" s="14"/>
      <c r="B781" s="244"/>
      <c r="C781" s="245"/>
      <c r="D781" s="235" t="s">
        <v>154</v>
      </c>
      <c r="E781" s="246" t="s">
        <v>19</v>
      </c>
      <c r="F781" s="247" t="s">
        <v>957</v>
      </c>
      <c r="G781" s="245"/>
      <c r="H781" s="248">
        <v>0.158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154</v>
      </c>
      <c r="AU781" s="254" t="s">
        <v>83</v>
      </c>
      <c r="AV781" s="14" t="s">
        <v>83</v>
      </c>
      <c r="AW781" s="14" t="s">
        <v>35</v>
      </c>
      <c r="AX781" s="14" t="s">
        <v>74</v>
      </c>
      <c r="AY781" s="254" t="s">
        <v>143</v>
      </c>
    </row>
    <row r="782" s="14" customFormat="1">
      <c r="A782" s="14"/>
      <c r="B782" s="244"/>
      <c r="C782" s="245"/>
      <c r="D782" s="235" t="s">
        <v>154</v>
      </c>
      <c r="E782" s="246" t="s">
        <v>19</v>
      </c>
      <c r="F782" s="247" t="s">
        <v>958</v>
      </c>
      <c r="G782" s="245"/>
      <c r="H782" s="248">
        <v>0.14399999999999999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154</v>
      </c>
      <c r="AU782" s="254" t="s">
        <v>83</v>
      </c>
      <c r="AV782" s="14" t="s">
        <v>83</v>
      </c>
      <c r="AW782" s="14" t="s">
        <v>35</v>
      </c>
      <c r="AX782" s="14" t="s">
        <v>74</v>
      </c>
      <c r="AY782" s="254" t="s">
        <v>143</v>
      </c>
    </row>
    <row r="783" s="14" customFormat="1">
      <c r="A783" s="14"/>
      <c r="B783" s="244"/>
      <c r="C783" s="245"/>
      <c r="D783" s="235" t="s">
        <v>154</v>
      </c>
      <c r="E783" s="246" t="s">
        <v>19</v>
      </c>
      <c r="F783" s="247" t="s">
        <v>959</v>
      </c>
      <c r="G783" s="245"/>
      <c r="H783" s="248">
        <v>0.32000000000000001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154</v>
      </c>
      <c r="AU783" s="254" t="s">
        <v>83</v>
      </c>
      <c r="AV783" s="14" t="s">
        <v>83</v>
      </c>
      <c r="AW783" s="14" t="s">
        <v>35</v>
      </c>
      <c r="AX783" s="14" t="s">
        <v>74</v>
      </c>
      <c r="AY783" s="254" t="s">
        <v>143</v>
      </c>
    </row>
    <row r="784" s="14" customFormat="1">
      <c r="A784" s="14"/>
      <c r="B784" s="244"/>
      <c r="C784" s="245"/>
      <c r="D784" s="235" t="s">
        <v>154</v>
      </c>
      <c r="E784" s="246" t="s">
        <v>19</v>
      </c>
      <c r="F784" s="247" t="s">
        <v>960</v>
      </c>
      <c r="G784" s="245"/>
      <c r="H784" s="248">
        <v>0.22400000000000001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154</v>
      </c>
      <c r="AU784" s="254" t="s">
        <v>83</v>
      </c>
      <c r="AV784" s="14" t="s">
        <v>83</v>
      </c>
      <c r="AW784" s="14" t="s">
        <v>35</v>
      </c>
      <c r="AX784" s="14" t="s">
        <v>74</v>
      </c>
      <c r="AY784" s="254" t="s">
        <v>143</v>
      </c>
    </row>
    <row r="785" s="14" customFormat="1">
      <c r="A785" s="14"/>
      <c r="B785" s="244"/>
      <c r="C785" s="245"/>
      <c r="D785" s="235" t="s">
        <v>154</v>
      </c>
      <c r="E785" s="246" t="s">
        <v>19</v>
      </c>
      <c r="F785" s="247" t="s">
        <v>961</v>
      </c>
      <c r="G785" s="245"/>
      <c r="H785" s="248">
        <v>0.16200000000000001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4" t="s">
        <v>154</v>
      </c>
      <c r="AU785" s="254" t="s">
        <v>83</v>
      </c>
      <c r="AV785" s="14" t="s">
        <v>83</v>
      </c>
      <c r="AW785" s="14" t="s">
        <v>35</v>
      </c>
      <c r="AX785" s="14" t="s">
        <v>74</v>
      </c>
      <c r="AY785" s="254" t="s">
        <v>143</v>
      </c>
    </row>
    <row r="786" s="14" customFormat="1">
      <c r="A786" s="14"/>
      <c r="B786" s="244"/>
      <c r="C786" s="245"/>
      <c r="D786" s="235" t="s">
        <v>154</v>
      </c>
      <c r="E786" s="246" t="s">
        <v>19</v>
      </c>
      <c r="F786" s="247" t="s">
        <v>962</v>
      </c>
      <c r="G786" s="245"/>
      <c r="H786" s="248">
        <v>0.13500000000000001</v>
      </c>
      <c r="I786" s="249"/>
      <c r="J786" s="245"/>
      <c r="K786" s="245"/>
      <c r="L786" s="250"/>
      <c r="M786" s="251"/>
      <c r="N786" s="252"/>
      <c r="O786" s="252"/>
      <c r="P786" s="252"/>
      <c r="Q786" s="252"/>
      <c r="R786" s="252"/>
      <c r="S786" s="252"/>
      <c r="T786" s="25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4" t="s">
        <v>154</v>
      </c>
      <c r="AU786" s="254" t="s">
        <v>83</v>
      </c>
      <c r="AV786" s="14" t="s">
        <v>83</v>
      </c>
      <c r="AW786" s="14" t="s">
        <v>35</v>
      </c>
      <c r="AX786" s="14" t="s">
        <v>74</v>
      </c>
      <c r="AY786" s="254" t="s">
        <v>143</v>
      </c>
    </row>
    <row r="787" s="14" customFormat="1">
      <c r="A787" s="14"/>
      <c r="B787" s="244"/>
      <c r="C787" s="245"/>
      <c r="D787" s="235" t="s">
        <v>154</v>
      </c>
      <c r="E787" s="246" t="s">
        <v>19</v>
      </c>
      <c r="F787" s="247" t="s">
        <v>963</v>
      </c>
      <c r="G787" s="245"/>
      <c r="H787" s="248">
        <v>0.11500000000000001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4" t="s">
        <v>154</v>
      </c>
      <c r="AU787" s="254" t="s">
        <v>83</v>
      </c>
      <c r="AV787" s="14" t="s">
        <v>83</v>
      </c>
      <c r="AW787" s="14" t="s">
        <v>35</v>
      </c>
      <c r="AX787" s="14" t="s">
        <v>74</v>
      </c>
      <c r="AY787" s="254" t="s">
        <v>143</v>
      </c>
    </row>
    <row r="788" s="14" customFormat="1">
      <c r="A788" s="14"/>
      <c r="B788" s="244"/>
      <c r="C788" s="245"/>
      <c r="D788" s="235" t="s">
        <v>154</v>
      </c>
      <c r="E788" s="246" t="s">
        <v>19</v>
      </c>
      <c r="F788" s="247" t="s">
        <v>964</v>
      </c>
      <c r="G788" s="245"/>
      <c r="H788" s="248">
        <v>0.10100000000000001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154</v>
      </c>
      <c r="AU788" s="254" t="s">
        <v>83</v>
      </c>
      <c r="AV788" s="14" t="s">
        <v>83</v>
      </c>
      <c r="AW788" s="14" t="s">
        <v>35</v>
      </c>
      <c r="AX788" s="14" t="s">
        <v>74</v>
      </c>
      <c r="AY788" s="254" t="s">
        <v>143</v>
      </c>
    </row>
    <row r="789" s="14" customFormat="1">
      <c r="A789" s="14"/>
      <c r="B789" s="244"/>
      <c r="C789" s="245"/>
      <c r="D789" s="235" t="s">
        <v>154</v>
      </c>
      <c r="E789" s="246" t="s">
        <v>19</v>
      </c>
      <c r="F789" s="247" t="s">
        <v>965</v>
      </c>
      <c r="G789" s="245"/>
      <c r="H789" s="248">
        <v>37.444000000000003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154</v>
      </c>
      <c r="AU789" s="254" t="s">
        <v>83</v>
      </c>
      <c r="AV789" s="14" t="s">
        <v>83</v>
      </c>
      <c r="AW789" s="14" t="s">
        <v>35</v>
      </c>
      <c r="AX789" s="14" t="s">
        <v>74</v>
      </c>
      <c r="AY789" s="254" t="s">
        <v>143</v>
      </c>
    </row>
    <row r="790" s="14" customFormat="1">
      <c r="A790" s="14"/>
      <c r="B790" s="244"/>
      <c r="C790" s="245"/>
      <c r="D790" s="235" t="s">
        <v>154</v>
      </c>
      <c r="E790" s="246" t="s">
        <v>19</v>
      </c>
      <c r="F790" s="247" t="s">
        <v>966</v>
      </c>
      <c r="G790" s="245"/>
      <c r="H790" s="248">
        <v>11.722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154</v>
      </c>
      <c r="AU790" s="254" t="s">
        <v>83</v>
      </c>
      <c r="AV790" s="14" t="s">
        <v>83</v>
      </c>
      <c r="AW790" s="14" t="s">
        <v>35</v>
      </c>
      <c r="AX790" s="14" t="s">
        <v>74</v>
      </c>
      <c r="AY790" s="254" t="s">
        <v>143</v>
      </c>
    </row>
    <row r="791" s="15" customFormat="1">
      <c r="A791" s="15"/>
      <c r="B791" s="255"/>
      <c r="C791" s="256"/>
      <c r="D791" s="235" t="s">
        <v>154</v>
      </c>
      <c r="E791" s="257" t="s">
        <v>19</v>
      </c>
      <c r="F791" s="258" t="s">
        <v>157</v>
      </c>
      <c r="G791" s="256"/>
      <c r="H791" s="259">
        <v>76.137</v>
      </c>
      <c r="I791" s="260"/>
      <c r="J791" s="256"/>
      <c r="K791" s="256"/>
      <c r="L791" s="261"/>
      <c r="M791" s="262"/>
      <c r="N791" s="263"/>
      <c r="O791" s="263"/>
      <c r="P791" s="263"/>
      <c r="Q791" s="263"/>
      <c r="R791" s="263"/>
      <c r="S791" s="263"/>
      <c r="T791" s="264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5" t="s">
        <v>154</v>
      </c>
      <c r="AU791" s="265" t="s">
        <v>83</v>
      </c>
      <c r="AV791" s="15" t="s">
        <v>150</v>
      </c>
      <c r="AW791" s="15" t="s">
        <v>35</v>
      </c>
      <c r="AX791" s="15" t="s">
        <v>81</v>
      </c>
      <c r="AY791" s="265" t="s">
        <v>143</v>
      </c>
    </row>
    <row r="792" s="2" customFormat="1" ht="37.8" customHeight="1">
      <c r="A792" s="40"/>
      <c r="B792" s="41"/>
      <c r="C792" s="215" t="s">
        <v>967</v>
      </c>
      <c r="D792" s="215" t="s">
        <v>145</v>
      </c>
      <c r="E792" s="216" t="s">
        <v>968</v>
      </c>
      <c r="F792" s="217" t="s">
        <v>969</v>
      </c>
      <c r="G792" s="218" t="s">
        <v>160</v>
      </c>
      <c r="H792" s="219">
        <v>240</v>
      </c>
      <c r="I792" s="220"/>
      <c r="J792" s="221">
        <f>ROUND(I792*H792,2)</f>
        <v>0</v>
      </c>
      <c r="K792" s="217" t="s">
        <v>149</v>
      </c>
      <c r="L792" s="46"/>
      <c r="M792" s="222" t="s">
        <v>19</v>
      </c>
      <c r="N792" s="223" t="s">
        <v>45</v>
      </c>
      <c r="O792" s="86"/>
      <c r="P792" s="224">
        <f>O792*H792</f>
        <v>0</v>
      </c>
      <c r="Q792" s="224">
        <v>0.01959</v>
      </c>
      <c r="R792" s="224">
        <f>Q792*H792</f>
        <v>4.7016</v>
      </c>
      <c r="S792" s="224">
        <v>0</v>
      </c>
      <c r="T792" s="225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6" t="s">
        <v>276</v>
      </c>
      <c r="AT792" s="226" t="s">
        <v>145</v>
      </c>
      <c r="AU792" s="226" t="s">
        <v>83</v>
      </c>
      <c r="AY792" s="19" t="s">
        <v>143</v>
      </c>
      <c r="BE792" s="227">
        <f>IF(N792="základní",J792,0)</f>
        <v>0</v>
      </c>
      <c r="BF792" s="227">
        <f>IF(N792="snížená",J792,0)</f>
        <v>0</v>
      </c>
      <c r="BG792" s="227">
        <f>IF(N792="zákl. přenesená",J792,0)</f>
        <v>0</v>
      </c>
      <c r="BH792" s="227">
        <f>IF(N792="sníž. přenesená",J792,0)</f>
        <v>0</v>
      </c>
      <c r="BI792" s="227">
        <f>IF(N792="nulová",J792,0)</f>
        <v>0</v>
      </c>
      <c r="BJ792" s="19" t="s">
        <v>81</v>
      </c>
      <c r="BK792" s="227">
        <f>ROUND(I792*H792,2)</f>
        <v>0</v>
      </c>
      <c r="BL792" s="19" t="s">
        <v>276</v>
      </c>
      <c r="BM792" s="226" t="s">
        <v>970</v>
      </c>
    </row>
    <row r="793" s="2" customFormat="1">
      <c r="A793" s="40"/>
      <c r="B793" s="41"/>
      <c r="C793" s="42"/>
      <c r="D793" s="228" t="s">
        <v>152</v>
      </c>
      <c r="E793" s="42"/>
      <c r="F793" s="229" t="s">
        <v>971</v>
      </c>
      <c r="G793" s="42"/>
      <c r="H793" s="42"/>
      <c r="I793" s="230"/>
      <c r="J793" s="42"/>
      <c r="K793" s="42"/>
      <c r="L793" s="46"/>
      <c r="M793" s="231"/>
      <c r="N793" s="232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152</v>
      </c>
      <c r="AU793" s="19" t="s">
        <v>83</v>
      </c>
    </row>
    <row r="794" s="14" customFormat="1">
      <c r="A794" s="14"/>
      <c r="B794" s="244"/>
      <c r="C794" s="245"/>
      <c r="D794" s="235" t="s">
        <v>154</v>
      </c>
      <c r="E794" s="246" t="s">
        <v>19</v>
      </c>
      <c r="F794" s="247" t="s">
        <v>972</v>
      </c>
      <c r="G794" s="245"/>
      <c r="H794" s="248">
        <v>240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154</v>
      </c>
      <c r="AU794" s="254" t="s">
        <v>83</v>
      </c>
      <c r="AV794" s="14" t="s">
        <v>83</v>
      </c>
      <c r="AW794" s="14" t="s">
        <v>35</v>
      </c>
      <c r="AX794" s="14" t="s">
        <v>74</v>
      </c>
      <c r="AY794" s="254" t="s">
        <v>143</v>
      </c>
    </row>
    <row r="795" s="15" customFormat="1">
      <c r="A795" s="15"/>
      <c r="B795" s="255"/>
      <c r="C795" s="256"/>
      <c r="D795" s="235" t="s">
        <v>154</v>
      </c>
      <c r="E795" s="257" t="s">
        <v>19</v>
      </c>
      <c r="F795" s="258" t="s">
        <v>157</v>
      </c>
      <c r="G795" s="256"/>
      <c r="H795" s="259">
        <v>240</v>
      </c>
      <c r="I795" s="260"/>
      <c r="J795" s="256"/>
      <c r="K795" s="256"/>
      <c r="L795" s="261"/>
      <c r="M795" s="262"/>
      <c r="N795" s="263"/>
      <c r="O795" s="263"/>
      <c r="P795" s="263"/>
      <c r="Q795" s="263"/>
      <c r="R795" s="263"/>
      <c r="S795" s="263"/>
      <c r="T795" s="264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5" t="s">
        <v>154</v>
      </c>
      <c r="AU795" s="265" t="s">
        <v>83</v>
      </c>
      <c r="AV795" s="15" t="s">
        <v>150</v>
      </c>
      <c r="AW795" s="15" t="s">
        <v>35</v>
      </c>
      <c r="AX795" s="15" t="s">
        <v>81</v>
      </c>
      <c r="AY795" s="265" t="s">
        <v>143</v>
      </c>
    </row>
    <row r="796" s="2" customFormat="1" ht="24.15" customHeight="1">
      <c r="A796" s="40"/>
      <c r="B796" s="41"/>
      <c r="C796" s="215" t="s">
        <v>973</v>
      </c>
      <c r="D796" s="215" t="s">
        <v>145</v>
      </c>
      <c r="E796" s="216" t="s">
        <v>974</v>
      </c>
      <c r="F796" s="217" t="s">
        <v>975</v>
      </c>
      <c r="G796" s="218" t="s">
        <v>160</v>
      </c>
      <c r="H796" s="219">
        <v>1080.8</v>
      </c>
      <c r="I796" s="220"/>
      <c r="J796" s="221">
        <f>ROUND(I796*H796,2)</f>
        <v>0</v>
      </c>
      <c r="K796" s="217" t="s">
        <v>149</v>
      </c>
      <c r="L796" s="46"/>
      <c r="M796" s="222" t="s">
        <v>19</v>
      </c>
      <c r="N796" s="223" t="s">
        <v>45</v>
      </c>
      <c r="O796" s="86"/>
      <c r="P796" s="224">
        <f>O796*H796</f>
        <v>0</v>
      </c>
      <c r="Q796" s="224">
        <v>0</v>
      </c>
      <c r="R796" s="224">
        <f>Q796*H796</f>
        <v>0</v>
      </c>
      <c r="S796" s="224">
        <v>0.024</v>
      </c>
      <c r="T796" s="225">
        <f>S796*H796</f>
        <v>25.9392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26" t="s">
        <v>276</v>
      </c>
      <c r="AT796" s="226" t="s">
        <v>145</v>
      </c>
      <c r="AU796" s="226" t="s">
        <v>83</v>
      </c>
      <c r="AY796" s="19" t="s">
        <v>143</v>
      </c>
      <c r="BE796" s="227">
        <f>IF(N796="základní",J796,0)</f>
        <v>0</v>
      </c>
      <c r="BF796" s="227">
        <f>IF(N796="snížená",J796,0)</f>
        <v>0</v>
      </c>
      <c r="BG796" s="227">
        <f>IF(N796="zákl. přenesená",J796,0)</f>
        <v>0</v>
      </c>
      <c r="BH796" s="227">
        <f>IF(N796="sníž. přenesená",J796,0)</f>
        <v>0</v>
      </c>
      <c r="BI796" s="227">
        <f>IF(N796="nulová",J796,0)</f>
        <v>0</v>
      </c>
      <c r="BJ796" s="19" t="s">
        <v>81</v>
      </c>
      <c r="BK796" s="227">
        <f>ROUND(I796*H796,2)</f>
        <v>0</v>
      </c>
      <c r="BL796" s="19" t="s">
        <v>276</v>
      </c>
      <c r="BM796" s="226" t="s">
        <v>976</v>
      </c>
    </row>
    <row r="797" s="2" customFormat="1">
      <c r="A797" s="40"/>
      <c r="B797" s="41"/>
      <c r="C797" s="42"/>
      <c r="D797" s="228" t="s">
        <v>152</v>
      </c>
      <c r="E797" s="42"/>
      <c r="F797" s="229" t="s">
        <v>977</v>
      </c>
      <c r="G797" s="42"/>
      <c r="H797" s="42"/>
      <c r="I797" s="230"/>
      <c r="J797" s="42"/>
      <c r="K797" s="42"/>
      <c r="L797" s="46"/>
      <c r="M797" s="231"/>
      <c r="N797" s="232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152</v>
      </c>
      <c r="AU797" s="19" t="s">
        <v>83</v>
      </c>
    </row>
    <row r="798" s="14" customFormat="1">
      <c r="A798" s="14"/>
      <c r="B798" s="244"/>
      <c r="C798" s="245"/>
      <c r="D798" s="235" t="s">
        <v>154</v>
      </c>
      <c r="E798" s="246" t="s">
        <v>19</v>
      </c>
      <c r="F798" s="247" t="s">
        <v>978</v>
      </c>
      <c r="G798" s="245"/>
      <c r="H798" s="248">
        <v>1080.8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4" t="s">
        <v>154</v>
      </c>
      <c r="AU798" s="254" t="s">
        <v>83</v>
      </c>
      <c r="AV798" s="14" t="s">
        <v>83</v>
      </c>
      <c r="AW798" s="14" t="s">
        <v>35</v>
      </c>
      <c r="AX798" s="14" t="s">
        <v>74</v>
      </c>
      <c r="AY798" s="254" t="s">
        <v>143</v>
      </c>
    </row>
    <row r="799" s="15" customFormat="1">
      <c r="A799" s="15"/>
      <c r="B799" s="255"/>
      <c r="C799" s="256"/>
      <c r="D799" s="235" t="s">
        <v>154</v>
      </c>
      <c r="E799" s="257" t="s">
        <v>19</v>
      </c>
      <c r="F799" s="258" t="s">
        <v>157</v>
      </c>
      <c r="G799" s="256"/>
      <c r="H799" s="259">
        <v>1080.8</v>
      </c>
      <c r="I799" s="260"/>
      <c r="J799" s="256"/>
      <c r="K799" s="256"/>
      <c r="L799" s="261"/>
      <c r="M799" s="262"/>
      <c r="N799" s="263"/>
      <c r="O799" s="263"/>
      <c r="P799" s="263"/>
      <c r="Q799" s="263"/>
      <c r="R799" s="263"/>
      <c r="S799" s="263"/>
      <c r="T799" s="264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5" t="s">
        <v>154</v>
      </c>
      <c r="AU799" s="265" t="s">
        <v>83</v>
      </c>
      <c r="AV799" s="15" t="s">
        <v>150</v>
      </c>
      <c r="AW799" s="15" t="s">
        <v>35</v>
      </c>
      <c r="AX799" s="15" t="s">
        <v>81</v>
      </c>
      <c r="AY799" s="265" t="s">
        <v>143</v>
      </c>
    </row>
    <row r="800" s="2" customFormat="1" ht="37.8" customHeight="1">
      <c r="A800" s="40"/>
      <c r="B800" s="41"/>
      <c r="C800" s="215" t="s">
        <v>979</v>
      </c>
      <c r="D800" s="215" t="s">
        <v>145</v>
      </c>
      <c r="E800" s="216" t="s">
        <v>980</v>
      </c>
      <c r="F800" s="217" t="s">
        <v>981</v>
      </c>
      <c r="G800" s="218" t="s">
        <v>160</v>
      </c>
      <c r="H800" s="219">
        <v>1080.8</v>
      </c>
      <c r="I800" s="220"/>
      <c r="J800" s="221">
        <f>ROUND(I800*H800,2)</f>
        <v>0</v>
      </c>
      <c r="K800" s="217" t="s">
        <v>149</v>
      </c>
      <c r="L800" s="46"/>
      <c r="M800" s="222" t="s">
        <v>19</v>
      </c>
      <c r="N800" s="223" t="s">
        <v>45</v>
      </c>
      <c r="O800" s="86"/>
      <c r="P800" s="224">
        <f>O800*H800</f>
        <v>0</v>
      </c>
      <c r="Q800" s="224">
        <v>0</v>
      </c>
      <c r="R800" s="224">
        <f>Q800*H800</f>
        <v>0</v>
      </c>
      <c r="S800" s="224">
        <v>0</v>
      </c>
      <c r="T800" s="225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26" t="s">
        <v>276</v>
      </c>
      <c r="AT800" s="226" t="s">
        <v>145</v>
      </c>
      <c r="AU800" s="226" t="s">
        <v>83</v>
      </c>
      <c r="AY800" s="19" t="s">
        <v>143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19" t="s">
        <v>81</v>
      </c>
      <c r="BK800" s="227">
        <f>ROUND(I800*H800,2)</f>
        <v>0</v>
      </c>
      <c r="BL800" s="19" t="s">
        <v>276</v>
      </c>
      <c r="BM800" s="226" t="s">
        <v>982</v>
      </c>
    </row>
    <row r="801" s="2" customFormat="1">
      <c r="A801" s="40"/>
      <c r="B801" s="41"/>
      <c r="C801" s="42"/>
      <c r="D801" s="228" t="s">
        <v>152</v>
      </c>
      <c r="E801" s="42"/>
      <c r="F801" s="229" t="s">
        <v>983</v>
      </c>
      <c r="G801" s="42"/>
      <c r="H801" s="42"/>
      <c r="I801" s="230"/>
      <c r="J801" s="42"/>
      <c r="K801" s="42"/>
      <c r="L801" s="46"/>
      <c r="M801" s="231"/>
      <c r="N801" s="232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152</v>
      </c>
      <c r="AU801" s="19" t="s">
        <v>83</v>
      </c>
    </row>
    <row r="802" s="14" customFormat="1">
      <c r="A802" s="14"/>
      <c r="B802" s="244"/>
      <c r="C802" s="245"/>
      <c r="D802" s="235" t="s">
        <v>154</v>
      </c>
      <c r="E802" s="246" t="s">
        <v>19</v>
      </c>
      <c r="F802" s="247" t="s">
        <v>574</v>
      </c>
      <c r="G802" s="245"/>
      <c r="H802" s="248">
        <v>1080.8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154</v>
      </c>
      <c r="AU802" s="254" t="s">
        <v>83</v>
      </c>
      <c r="AV802" s="14" t="s">
        <v>83</v>
      </c>
      <c r="AW802" s="14" t="s">
        <v>35</v>
      </c>
      <c r="AX802" s="14" t="s">
        <v>74</v>
      </c>
      <c r="AY802" s="254" t="s">
        <v>143</v>
      </c>
    </row>
    <row r="803" s="15" customFormat="1">
      <c r="A803" s="15"/>
      <c r="B803" s="255"/>
      <c r="C803" s="256"/>
      <c r="D803" s="235" t="s">
        <v>154</v>
      </c>
      <c r="E803" s="257" t="s">
        <v>19</v>
      </c>
      <c r="F803" s="258" t="s">
        <v>157</v>
      </c>
      <c r="G803" s="256"/>
      <c r="H803" s="259">
        <v>1080.8</v>
      </c>
      <c r="I803" s="260"/>
      <c r="J803" s="256"/>
      <c r="K803" s="256"/>
      <c r="L803" s="261"/>
      <c r="M803" s="262"/>
      <c r="N803" s="263"/>
      <c r="O803" s="263"/>
      <c r="P803" s="263"/>
      <c r="Q803" s="263"/>
      <c r="R803" s="263"/>
      <c r="S803" s="263"/>
      <c r="T803" s="264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5" t="s">
        <v>154</v>
      </c>
      <c r="AU803" s="265" t="s">
        <v>83</v>
      </c>
      <c r="AV803" s="15" t="s">
        <v>150</v>
      </c>
      <c r="AW803" s="15" t="s">
        <v>35</v>
      </c>
      <c r="AX803" s="15" t="s">
        <v>81</v>
      </c>
      <c r="AY803" s="265" t="s">
        <v>143</v>
      </c>
    </row>
    <row r="804" s="2" customFormat="1" ht="16.5" customHeight="1">
      <c r="A804" s="40"/>
      <c r="B804" s="41"/>
      <c r="C804" s="266" t="s">
        <v>984</v>
      </c>
      <c r="D804" s="266" t="s">
        <v>192</v>
      </c>
      <c r="E804" s="267" t="s">
        <v>985</v>
      </c>
      <c r="F804" s="268" t="s">
        <v>986</v>
      </c>
      <c r="G804" s="269" t="s">
        <v>148</v>
      </c>
      <c r="H804" s="270">
        <v>35.018000000000001</v>
      </c>
      <c r="I804" s="271"/>
      <c r="J804" s="272">
        <f>ROUND(I804*H804,2)</f>
        <v>0</v>
      </c>
      <c r="K804" s="268" t="s">
        <v>149</v>
      </c>
      <c r="L804" s="273"/>
      <c r="M804" s="274" t="s">
        <v>19</v>
      </c>
      <c r="N804" s="275" t="s">
        <v>45</v>
      </c>
      <c r="O804" s="86"/>
      <c r="P804" s="224">
        <f>O804*H804</f>
        <v>0</v>
      </c>
      <c r="Q804" s="224">
        <v>0.5</v>
      </c>
      <c r="R804" s="224">
        <f>Q804*H804</f>
        <v>17.509</v>
      </c>
      <c r="S804" s="224">
        <v>0</v>
      </c>
      <c r="T804" s="225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26" t="s">
        <v>371</v>
      </c>
      <c r="AT804" s="226" t="s">
        <v>192</v>
      </c>
      <c r="AU804" s="226" t="s">
        <v>83</v>
      </c>
      <c r="AY804" s="19" t="s">
        <v>143</v>
      </c>
      <c r="BE804" s="227">
        <f>IF(N804="základní",J804,0)</f>
        <v>0</v>
      </c>
      <c r="BF804" s="227">
        <f>IF(N804="snížená",J804,0)</f>
        <v>0</v>
      </c>
      <c r="BG804" s="227">
        <f>IF(N804="zákl. přenesená",J804,0)</f>
        <v>0</v>
      </c>
      <c r="BH804" s="227">
        <f>IF(N804="sníž. přenesená",J804,0)</f>
        <v>0</v>
      </c>
      <c r="BI804" s="227">
        <f>IF(N804="nulová",J804,0)</f>
        <v>0</v>
      </c>
      <c r="BJ804" s="19" t="s">
        <v>81</v>
      </c>
      <c r="BK804" s="227">
        <f>ROUND(I804*H804,2)</f>
        <v>0</v>
      </c>
      <c r="BL804" s="19" t="s">
        <v>276</v>
      </c>
      <c r="BM804" s="226" t="s">
        <v>987</v>
      </c>
    </row>
    <row r="805" s="14" customFormat="1">
      <c r="A805" s="14"/>
      <c r="B805" s="244"/>
      <c r="C805" s="245"/>
      <c r="D805" s="235" t="s">
        <v>154</v>
      </c>
      <c r="E805" s="245"/>
      <c r="F805" s="247" t="s">
        <v>988</v>
      </c>
      <c r="G805" s="245"/>
      <c r="H805" s="248">
        <v>35.018000000000001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154</v>
      </c>
      <c r="AU805" s="254" t="s">
        <v>83</v>
      </c>
      <c r="AV805" s="14" t="s">
        <v>83</v>
      </c>
      <c r="AW805" s="14" t="s">
        <v>4</v>
      </c>
      <c r="AX805" s="14" t="s">
        <v>81</v>
      </c>
      <c r="AY805" s="254" t="s">
        <v>143</v>
      </c>
    </row>
    <row r="806" s="2" customFormat="1" ht="24.15" customHeight="1">
      <c r="A806" s="40"/>
      <c r="B806" s="41"/>
      <c r="C806" s="215" t="s">
        <v>989</v>
      </c>
      <c r="D806" s="215" t="s">
        <v>145</v>
      </c>
      <c r="E806" s="216" t="s">
        <v>990</v>
      </c>
      <c r="F806" s="217" t="s">
        <v>991</v>
      </c>
      <c r="G806" s="218" t="s">
        <v>148</v>
      </c>
      <c r="H806" s="219">
        <v>35.270000000000003</v>
      </c>
      <c r="I806" s="220"/>
      <c r="J806" s="221">
        <f>ROUND(I806*H806,2)</f>
        <v>0</v>
      </c>
      <c r="K806" s="217" t="s">
        <v>149</v>
      </c>
      <c r="L806" s="46"/>
      <c r="M806" s="222" t="s">
        <v>19</v>
      </c>
      <c r="N806" s="223" t="s">
        <v>45</v>
      </c>
      <c r="O806" s="86"/>
      <c r="P806" s="224">
        <f>O806*H806</f>
        <v>0</v>
      </c>
      <c r="Q806" s="224">
        <v>0.0027200000000000002</v>
      </c>
      <c r="R806" s="224">
        <f>Q806*H806</f>
        <v>0.095934400000000017</v>
      </c>
      <c r="S806" s="224">
        <v>0</v>
      </c>
      <c r="T806" s="225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26" t="s">
        <v>276</v>
      </c>
      <c r="AT806" s="226" t="s">
        <v>145</v>
      </c>
      <c r="AU806" s="226" t="s">
        <v>83</v>
      </c>
      <c r="AY806" s="19" t="s">
        <v>143</v>
      </c>
      <c r="BE806" s="227">
        <f>IF(N806="základní",J806,0)</f>
        <v>0</v>
      </c>
      <c r="BF806" s="227">
        <f>IF(N806="snížená",J806,0)</f>
        <v>0</v>
      </c>
      <c r="BG806" s="227">
        <f>IF(N806="zákl. přenesená",J806,0)</f>
        <v>0</v>
      </c>
      <c r="BH806" s="227">
        <f>IF(N806="sníž. přenesená",J806,0)</f>
        <v>0</v>
      </c>
      <c r="BI806" s="227">
        <f>IF(N806="nulová",J806,0)</f>
        <v>0</v>
      </c>
      <c r="BJ806" s="19" t="s">
        <v>81</v>
      </c>
      <c r="BK806" s="227">
        <f>ROUND(I806*H806,2)</f>
        <v>0</v>
      </c>
      <c r="BL806" s="19" t="s">
        <v>276</v>
      </c>
      <c r="BM806" s="226" t="s">
        <v>992</v>
      </c>
    </row>
    <row r="807" s="2" customFormat="1">
      <c r="A807" s="40"/>
      <c r="B807" s="41"/>
      <c r="C807" s="42"/>
      <c r="D807" s="228" t="s">
        <v>152</v>
      </c>
      <c r="E807" s="42"/>
      <c r="F807" s="229" t="s">
        <v>993</v>
      </c>
      <c r="G807" s="42"/>
      <c r="H807" s="42"/>
      <c r="I807" s="230"/>
      <c r="J807" s="42"/>
      <c r="K807" s="42"/>
      <c r="L807" s="46"/>
      <c r="M807" s="231"/>
      <c r="N807" s="232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152</v>
      </c>
      <c r="AU807" s="19" t="s">
        <v>83</v>
      </c>
    </row>
    <row r="808" s="14" customFormat="1">
      <c r="A808" s="14"/>
      <c r="B808" s="244"/>
      <c r="C808" s="245"/>
      <c r="D808" s="235" t="s">
        <v>154</v>
      </c>
      <c r="E808" s="246" t="s">
        <v>19</v>
      </c>
      <c r="F808" s="247" t="s">
        <v>994</v>
      </c>
      <c r="G808" s="245"/>
      <c r="H808" s="248">
        <v>35.270000000000003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154</v>
      </c>
      <c r="AU808" s="254" t="s">
        <v>83</v>
      </c>
      <c r="AV808" s="14" t="s">
        <v>83</v>
      </c>
      <c r="AW808" s="14" t="s">
        <v>35</v>
      </c>
      <c r="AX808" s="14" t="s">
        <v>74</v>
      </c>
      <c r="AY808" s="254" t="s">
        <v>143</v>
      </c>
    </row>
    <row r="809" s="15" customFormat="1">
      <c r="A809" s="15"/>
      <c r="B809" s="255"/>
      <c r="C809" s="256"/>
      <c r="D809" s="235" t="s">
        <v>154</v>
      </c>
      <c r="E809" s="257" t="s">
        <v>19</v>
      </c>
      <c r="F809" s="258" t="s">
        <v>157</v>
      </c>
      <c r="G809" s="256"/>
      <c r="H809" s="259">
        <v>35.270000000000003</v>
      </c>
      <c r="I809" s="260"/>
      <c r="J809" s="256"/>
      <c r="K809" s="256"/>
      <c r="L809" s="261"/>
      <c r="M809" s="262"/>
      <c r="N809" s="263"/>
      <c r="O809" s="263"/>
      <c r="P809" s="263"/>
      <c r="Q809" s="263"/>
      <c r="R809" s="263"/>
      <c r="S809" s="263"/>
      <c r="T809" s="264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5" t="s">
        <v>154</v>
      </c>
      <c r="AU809" s="265" t="s">
        <v>83</v>
      </c>
      <c r="AV809" s="15" t="s">
        <v>150</v>
      </c>
      <c r="AW809" s="15" t="s">
        <v>35</v>
      </c>
      <c r="AX809" s="15" t="s">
        <v>81</v>
      </c>
      <c r="AY809" s="265" t="s">
        <v>143</v>
      </c>
    </row>
    <row r="810" s="2" customFormat="1" ht="49.05" customHeight="1">
      <c r="A810" s="40"/>
      <c r="B810" s="41"/>
      <c r="C810" s="215" t="s">
        <v>995</v>
      </c>
      <c r="D810" s="215" t="s">
        <v>145</v>
      </c>
      <c r="E810" s="216" t="s">
        <v>996</v>
      </c>
      <c r="F810" s="217" t="s">
        <v>997</v>
      </c>
      <c r="G810" s="218" t="s">
        <v>610</v>
      </c>
      <c r="H810" s="277"/>
      <c r="I810" s="220"/>
      <c r="J810" s="221">
        <f>ROUND(I810*H810,2)</f>
        <v>0</v>
      </c>
      <c r="K810" s="217" t="s">
        <v>149</v>
      </c>
      <c r="L810" s="46"/>
      <c r="M810" s="222" t="s">
        <v>19</v>
      </c>
      <c r="N810" s="223" t="s">
        <v>45</v>
      </c>
      <c r="O810" s="86"/>
      <c r="P810" s="224">
        <f>O810*H810</f>
        <v>0</v>
      </c>
      <c r="Q810" s="224">
        <v>0</v>
      </c>
      <c r="R810" s="224">
        <f>Q810*H810</f>
        <v>0</v>
      </c>
      <c r="S810" s="224">
        <v>0</v>
      </c>
      <c r="T810" s="225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26" t="s">
        <v>276</v>
      </c>
      <c r="AT810" s="226" t="s">
        <v>145</v>
      </c>
      <c r="AU810" s="226" t="s">
        <v>83</v>
      </c>
      <c r="AY810" s="19" t="s">
        <v>143</v>
      </c>
      <c r="BE810" s="227">
        <f>IF(N810="základní",J810,0)</f>
        <v>0</v>
      </c>
      <c r="BF810" s="227">
        <f>IF(N810="snížená",J810,0)</f>
        <v>0</v>
      </c>
      <c r="BG810" s="227">
        <f>IF(N810="zákl. přenesená",J810,0)</f>
        <v>0</v>
      </c>
      <c r="BH810" s="227">
        <f>IF(N810="sníž. přenesená",J810,0)</f>
        <v>0</v>
      </c>
      <c r="BI810" s="227">
        <f>IF(N810="nulová",J810,0)</f>
        <v>0</v>
      </c>
      <c r="BJ810" s="19" t="s">
        <v>81</v>
      </c>
      <c r="BK810" s="227">
        <f>ROUND(I810*H810,2)</f>
        <v>0</v>
      </c>
      <c r="BL810" s="19" t="s">
        <v>276</v>
      </c>
      <c r="BM810" s="226" t="s">
        <v>998</v>
      </c>
    </row>
    <row r="811" s="2" customFormat="1">
      <c r="A811" s="40"/>
      <c r="B811" s="41"/>
      <c r="C811" s="42"/>
      <c r="D811" s="228" t="s">
        <v>152</v>
      </c>
      <c r="E811" s="42"/>
      <c r="F811" s="229" t="s">
        <v>999</v>
      </c>
      <c r="G811" s="42"/>
      <c r="H811" s="42"/>
      <c r="I811" s="230"/>
      <c r="J811" s="42"/>
      <c r="K811" s="42"/>
      <c r="L811" s="46"/>
      <c r="M811" s="231"/>
      <c r="N811" s="232"/>
      <c r="O811" s="86"/>
      <c r="P811" s="86"/>
      <c r="Q811" s="86"/>
      <c r="R811" s="86"/>
      <c r="S811" s="86"/>
      <c r="T811" s="87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9" t="s">
        <v>152</v>
      </c>
      <c r="AU811" s="19" t="s">
        <v>83</v>
      </c>
    </row>
    <row r="812" s="12" customFormat="1" ht="22.8" customHeight="1">
      <c r="A812" s="12"/>
      <c r="B812" s="199"/>
      <c r="C812" s="200"/>
      <c r="D812" s="201" t="s">
        <v>73</v>
      </c>
      <c r="E812" s="213" t="s">
        <v>1000</v>
      </c>
      <c r="F812" s="213" t="s">
        <v>1001</v>
      </c>
      <c r="G812" s="200"/>
      <c r="H812" s="200"/>
      <c r="I812" s="203"/>
      <c r="J812" s="214">
        <f>BK812</f>
        <v>0</v>
      </c>
      <c r="K812" s="200"/>
      <c r="L812" s="205"/>
      <c r="M812" s="206"/>
      <c r="N812" s="207"/>
      <c r="O812" s="207"/>
      <c r="P812" s="208">
        <f>SUM(P813:P818)</f>
        <v>0</v>
      </c>
      <c r="Q812" s="207"/>
      <c r="R812" s="208">
        <f>SUM(R813:R818)</f>
        <v>0.41183999999999998</v>
      </c>
      <c r="S812" s="207"/>
      <c r="T812" s="209">
        <f>SUM(T813:T818)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10" t="s">
        <v>83</v>
      </c>
      <c r="AT812" s="211" t="s">
        <v>73</v>
      </c>
      <c r="AU812" s="211" t="s">
        <v>81</v>
      </c>
      <c r="AY812" s="210" t="s">
        <v>143</v>
      </c>
      <c r="BK812" s="212">
        <f>SUM(BK813:BK818)</f>
        <v>0</v>
      </c>
    </row>
    <row r="813" s="2" customFormat="1" ht="49.05" customHeight="1">
      <c r="A813" s="40"/>
      <c r="B813" s="41"/>
      <c r="C813" s="215" t="s">
        <v>1002</v>
      </c>
      <c r="D813" s="215" t="s">
        <v>145</v>
      </c>
      <c r="E813" s="216" t="s">
        <v>1003</v>
      </c>
      <c r="F813" s="217" t="s">
        <v>1004</v>
      </c>
      <c r="G813" s="218" t="s">
        <v>160</v>
      </c>
      <c r="H813" s="219">
        <v>13.199999999999999</v>
      </c>
      <c r="I813" s="220"/>
      <c r="J813" s="221">
        <f>ROUND(I813*H813,2)</f>
        <v>0</v>
      </c>
      <c r="K813" s="217" t="s">
        <v>149</v>
      </c>
      <c r="L813" s="46"/>
      <c r="M813" s="222" t="s">
        <v>19</v>
      </c>
      <c r="N813" s="223" t="s">
        <v>45</v>
      </c>
      <c r="O813" s="86"/>
      <c r="P813" s="224">
        <f>O813*H813</f>
        <v>0</v>
      </c>
      <c r="Q813" s="224">
        <v>0.031199999999999999</v>
      </c>
      <c r="R813" s="224">
        <f>Q813*H813</f>
        <v>0.41183999999999998</v>
      </c>
      <c r="S813" s="224">
        <v>0</v>
      </c>
      <c r="T813" s="225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26" t="s">
        <v>276</v>
      </c>
      <c r="AT813" s="226" t="s">
        <v>145</v>
      </c>
      <c r="AU813" s="226" t="s">
        <v>83</v>
      </c>
      <c r="AY813" s="19" t="s">
        <v>143</v>
      </c>
      <c r="BE813" s="227">
        <f>IF(N813="základní",J813,0)</f>
        <v>0</v>
      </c>
      <c r="BF813" s="227">
        <f>IF(N813="snížená",J813,0)</f>
        <v>0</v>
      </c>
      <c r="BG813" s="227">
        <f>IF(N813="zákl. přenesená",J813,0)</f>
        <v>0</v>
      </c>
      <c r="BH813" s="227">
        <f>IF(N813="sníž. přenesená",J813,0)</f>
        <v>0</v>
      </c>
      <c r="BI813" s="227">
        <f>IF(N813="nulová",J813,0)</f>
        <v>0</v>
      </c>
      <c r="BJ813" s="19" t="s">
        <v>81</v>
      </c>
      <c r="BK813" s="227">
        <f>ROUND(I813*H813,2)</f>
        <v>0</v>
      </c>
      <c r="BL813" s="19" t="s">
        <v>276</v>
      </c>
      <c r="BM813" s="226" t="s">
        <v>1005</v>
      </c>
    </row>
    <row r="814" s="2" customFormat="1">
      <c r="A814" s="40"/>
      <c r="B814" s="41"/>
      <c r="C814" s="42"/>
      <c r="D814" s="228" t="s">
        <v>152</v>
      </c>
      <c r="E814" s="42"/>
      <c r="F814" s="229" t="s">
        <v>1006</v>
      </c>
      <c r="G814" s="42"/>
      <c r="H814" s="42"/>
      <c r="I814" s="230"/>
      <c r="J814" s="42"/>
      <c r="K814" s="42"/>
      <c r="L814" s="46"/>
      <c r="M814" s="231"/>
      <c r="N814" s="232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9" t="s">
        <v>152</v>
      </c>
      <c r="AU814" s="19" t="s">
        <v>83</v>
      </c>
    </row>
    <row r="815" s="14" customFormat="1">
      <c r="A815" s="14"/>
      <c r="B815" s="244"/>
      <c r="C815" s="245"/>
      <c r="D815" s="235" t="s">
        <v>154</v>
      </c>
      <c r="E815" s="246" t="s">
        <v>19</v>
      </c>
      <c r="F815" s="247" t="s">
        <v>1007</v>
      </c>
      <c r="G815" s="245"/>
      <c r="H815" s="248">
        <v>13.199999999999999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154</v>
      </c>
      <c r="AU815" s="254" t="s">
        <v>83</v>
      </c>
      <c r="AV815" s="14" t="s">
        <v>83</v>
      </c>
      <c r="AW815" s="14" t="s">
        <v>35</v>
      </c>
      <c r="AX815" s="14" t="s">
        <v>74</v>
      </c>
      <c r="AY815" s="254" t="s">
        <v>143</v>
      </c>
    </row>
    <row r="816" s="15" customFormat="1">
      <c r="A816" s="15"/>
      <c r="B816" s="255"/>
      <c r="C816" s="256"/>
      <c r="D816" s="235" t="s">
        <v>154</v>
      </c>
      <c r="E816" s="257" t="s">
        <v>19</v>
      </c>
      <c r="F816" s="258" t="s">
        <v>157</v>
      </c>
      <c r="G816" s="256"/>
      <c r="H816" s="259">
        <v>13.199999999999999</v>
      </c>
      <c r="I816" s="260"/>
      <c r="J816" s="256"/>
      <c r="K816" s="256"/>
      <c r="L816" s="261"/>
      <c r="M816" s="262"/>
      <c r="N816" s="263"/>
      <c r="O816" s="263"/>
      <c r="P816" s="263"/>
      <c r="Q816" s="263"/>
      <c r="R816" s="263"/>
      <c r="S816" s="263"/>
      <c r="T816" s="264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5" t="s">
        <v>154</v>
      </c>
      <c r="AU816" s="265" t="s">
        <v>83</v>
      </c>
      <c r="AV816" s="15" t="s">
        <v>150</v>
      </c>
      <c r="AW816" s="15" t="s">
        <v>35</v>
      </c>
      <c r="AX816" s="15" t="s">
        <v>81</v>
      </c>
      <c r="AY816" s="265" t="s">
        <v>143</v>
      </c>
    </row>
    <row r="817" s="2" customFormat="1" ht="44.25" customHeight="1">
      <c r="A817" s="40"/>
      <c r="B817" s="41"/>
      <c r="C817" s="215" t="s">
        <v>1008</v>
      </c>
      <c r="D817" s="215" t="s">
        <v>145</v>
      </c>
      <c r="E817" s="216" t="s">
        <v>1009</v>
      </c>
      <c r="F817" s="217" t="s">
        <v>1010</v>
      </c>
      <c r="G817" s="218" t="s">
        <v>610</v>
      </c>
      <c r="H817" s="277"/>
      <c r="I817" s="220"/>
      <c r="J817" s="221">
        <f>ROUND(I817*H817,2)</f>
        <v>0</v>
      </c>
      <c r="K817" s="217" t="s">
        <v>149</v>
      </c>
      <c r="L817" s="46"/>
      <c r="M817" s="222" t="s">
        <v>19</v>
      </c>
      <c r="N817" s="223" t="s">
        <v>45</v>
      </c>
      <c r="O817" s="86"/>
      <c r="P817" s="224">
        <f>O817*H817</f>
        <v>0</v>
      </c>
      <c r="Q817" s="224">
        <v>0</v>
      </c>
      <c r="R817" s="224">
        <f>Q817*H817</f>
        <v>0</v>
      </c>
      <c r="S817" s="224">
        <v>0</v>
      </c>
      <c r="T817" s="225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26" t="s">
        <v>276</v>
      </c>
      <c r="AT817" s="226" t="s">
        <v>145</v>
      </c>
      <c r="AU817" s="226" t="s">
        <v>83</v>
      </c>
      <c r="AY817" s="19" t="s">
        <v>143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19" t="s">
        <v>81</v>
      </c>
      <c r="BK817" s="227">
        <f>ROUND(I817*H817,2)</f>
        <v>0</v>
      </c>
      <c r="BL817" s="19" t="s">
        <v>276</v>
      </c>
      <c r="BM817" s="226" t="s">
        <v>1011</v>
      </c>
    </row>
    <row r="818" s="2" customFormat="1">
      <c r="A818" s="40"/>
      <c r="B818" s="41"/>
      <c r="C818" s="42"/>
      <c r="D818" s="228" t="s">
        <v>152</v>
      </c>
      <c r="E818" s="42"/>
      <c r="F818" s="229" t="s">
        <v>1012</v>
      </c>
      <c r="G818" s="42"/>
      <c r="H818" s="42"/>
      <c r="I818" s="230"/>
      <c r="J818" s="42"/>
      <c r="K818" s="42"/>
      <c r="L818" s="46"/>
      <c r="M818" s="231"/>
      <c r="N818" s="232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152</v>
      </c>
      <c r="AU818" s="19" t="s">
        <v>83</v>
      </c>
    </row>
    <row r="819" s="12" customFormat="1" ht="22.8" customHeight="1">
      <c r="A819" s="12"/>
      <c r="B819" s="199"/>
      <c r="C819" s="200"/>
      <c r="D819" s="201" t="s">
        <v>73</v>
      </c>
      <c r="E819" s="213" t="s">
        <v>1013</v>
      </c>
      <c r="F819" s="213" t="s">
        <v>1014</v>
      </c>
      <c r="G819" s="200"/>
      <c r="H819" s="200"/>
      <c r="I819" s="203"/>
      <c r="J819" s="214">
        <f>BK819</f>
        <v>0</v>
      </c>
      <c r="K819" s="200"/>
      <c r="L819" s="205"/>
      <c r="M819" s="206"/>
      <c r="N819" s="207"/>
      <c r="O819" s="207"/>
      <c r="P819" s="208">
        <f>SUM(P820:P968)</f>
        <v>0</v>
      </c>
      <c r="Q819" s="207"/>
      <c r="R819" s="208">
        <f>SUM(R820:R968)</f>
        <v>8.1933159999999994</v>
      </c>
      <c r="S819" s="207"/>
      <c r="T819" s="209">
        <f>SUM(T820:T968)</f>
        <v>5.4249700799999996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0" t="s">
        <v>83</v>
      </c>
      <c r="AT819" s="211" t="s">
        <v>73</v>
      </c>
      <c r="AU819" s="211" t="s">
        <v>81</v>
      </c>
      <c r="AY819" s="210" t="s">
        <v>143</v>
      </c>
      <c r="BK819" s="212">
        <f>SUM(BK820:BK968)</f>
        <v>0</v>
      </c>
    </row>
    <row r="820" s="2" customFormat="1" ht="24.15" customHeight="1">
      <c r="A820" s="40"/>
      <c r="B820" s="41"/>
      <c r="C820" s="215" t="s">
        <v>1015</v>
      </c>
      <c r="D820" s="215" t="s">
        <v>145</v>
      </c>
      <c r="E820" s="216" t="s">
        <v>1016</v>
      </c>
      <c r="F820" s="217" t="s">
        <v>1017</v>
      </c>
      <c r="G820" s="218" t="s">
        <v>160</v>
      </c>
      <c r="H820" s="219">
        <v>1011.509</v>
      </c>
      <c r="I820" s="220"/>
      <c r="J820" s="221">
        <f>ROUND(I820*H820,2)</f>
        <v>0</v>
      </c>
      <c r="K820" s="217" t="s">
        <v>149</v>
      </c>
      <c r="L820" s="46"/>
      <c r="M820" s="222" t="s">
        <v>19</v>
      </c>
      <c r="N820" s="223" t="s">
        <v>45</v>
      </c>
      <c r="O820" s="86"/>
      <c r="P820" s="224">
        <f>O820*H820</f>
        <v>0</v>
      </c>
      <c r="Q820" s="224">
        <v>0</v>
      </c>
      <c r="R820" s="224">
        <f>Q820*H820</f>
        <v>0</v>
      </c>
      <c r="S820" s="224">
        <v>0.0031199999999999999</v>
      </c>
      <c r="T820" s="225">
        <f>S820*H820</f>
        <v>3.1559080800000001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26" t="s">
        <v>276</v>
      </c>
      <c r="AT820" s="226" t="s">
        <v>145</v>
      </c>
      <c r="AU820" s="226" t="s">
        <v>83</v>
      </c>
      <c r="AY820" s="19" t="s">
        <v>143</v>
      </c>
      <c r="BE820" s="227">
        <f>IF(N820="základní",J820,0)</f>
        <v>0</v>
      </c>
      <c r="BF820" s="227">
        <f>IF(N820="snížená",J820,0)</f>
        <v>0</v>
      </c>
      <c r="BG820" s="227">
        <f>IF(N820="zákl. přenesená",J820,0)</f>
        <v>0</v>
      </c>
      <c r="BH820" s="227">
        <f>IF(N820="sníž. přenesená",J820,0)</f>
        <v>0</v>
      </c>
      <c r="BI820" s="227">
        <f>IF(N820="nulová",J820,0)</f>
        <v>0</v>
      </c>
      <c r="BJ820" s="19" t="s">
        <v>81</v>
      </c>
      <c r="BK820" s="227">
        <f>ROUND(I820*H820,2)</f>
        <v>0</v>
      </c>
      <c r="BL820" s="19" t="s">
        <v>276</v>
      </c>
      <c r="BM820" s="226" t="s">
        <v>1018</v>
      </c>
    </row>
    <row r="821" s="2" customFormat="1">
      <c r="A821" s="40"/>
      <c r="B821" s="41"/>
      <c r="C821" s="42"/>
      <c r="D821" s="228" t="s">
        <v>152</v>
      </c>
      <c r="E821" s="42"/>
      <c r="F821" s="229" t="s">
        <v>1019</v>
      </c>
      <c r="G821" s="42"/>
      <c r="H821" s="42"/>
      <c r="I821" s="230"/>
      <c r="J821" s="42"/>
      <c r="K821" s="42"/>
      <c r="L821" s="46"/>
      <c r="M821" s="231"/>
      <c r="N821" s="232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9" t="s">
        <v>152</v>
      </c>
      <c r="AU821" s="19" t="s">
        <v>83</v>
      </c>
    </row>
    <row r="822" s="13" customFormat="1">
      <c r="A822" s="13"/>
      <c r="B822" s="233"/>
      <c r="C822" s="234"/>
      <c r="D822" s="235" t="s">
        <v>154</v>
      </c>
      <c r="E822" s="236" t="s">
        <v>19</v>
      </c>
      <c r="F822" s="237" t="s">
        <v>1020</v>
      </c>
      <c r="G822" s="234"/>
      <c r="H822" s="236" t="s">
        <v>19</v>
      </c>
      <c r="I822" s="238"/>
      <c r="J822" s="234"/>
      <c r="K822" s="234"/>
      <c r="L822" s="239"/>
      <c r="M822" s="240"/>
      <c r="N822" s="241"/>
      <c r="O822" s="241"/>
      <c r="P822" s="241"/>
      <c r="Q822" s="241"/>
      <c r="R822" s="241"/>
      <c r="S822" s="241"/>
      <c r="T822" s="24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3" t="s">
        <v>154</v>
      </c>
      <c r="AU822" s="243" t="s">
        <v>83</v>
      </c>
      <c r="AV822" s="13" t="s">
        <v>81</v>
      </c>
      <c r="AW822" s="13" t="s">
        <v>35</v>
      </c>
      <c r="AX822" s="13" t="s">
        <v>74</v>
      </c>
      <c r="AY822" s="243" t="s">
        <v>143</v>
      </c>
    </row>
    <row r="823" s="14" customFormat="1">
      <c r="A823" s="14"/>
      <c r="B823" s="244"/>
      <c r="C823" s="245"/>
      <c r="D823" s="235" t="s">
        <v>154</v>
      </c>
      <c r="E823" s="246" t="s">
        <v>19</v>
      </c>
      <c r="F823" s="247" t="s">
        <v>1021</v>
      </c>
      <c r="G823" s="245"/>
      <c r="H823" s="248">
        <v>211.678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4" t="s">
        <v>154</v>
      </c>
      <c r="AU823" s="254" t="s">
        <v>83</v>
      </c>
      <c r="AV823" s="14" t="s">
        <v>83</v>
      </c>
      <c r="AW823" s="14" t="s">
        <v>35</v>
      </c>
      <c r="AX823" s="14" t="s">
        <v>74</v>
      </c>
      <c r="AY823" s="254" t="s">
        <v>143</v>
      </c>
    </row>
    <row r="824" s="14" customFormat="1">
      <c r="A824" s="14"/>
      <c r="B824" s="244"/>
      <c r="C824" s="245"/>
      <c r="D824" s="235" t="s">
        <v>154</v>
      </c>
      <c r="E824" s="246" t="s">
        <v>19</v>
      </c>
      <c r="F824" s="247" t="s">
        <v>1022</v>
      </c>
      <c r="G824" s="245"/>
      <c r="H824" s="248">
        <v>65.186000000000007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154</v>
      </c>
      <c r="AU824" s="254" t="s">
        <v>83</v>
      </c>
      <c r="AV824" s="14" t="s">
        <v>83</v>
      </c>
      <c r="AW824" s="14" t="s">
        <v>35</v>
      </c>
      <c r="AX824" s="14" t="s">
        <v>74</v>
      </c>
      <c r="AY824" s="254" t="s">
        <v>143</v>
      </c>
    </row>
    <row r="825" s="14" customFormat="1">
      <c r="A825" s="14"/>
      <c r="B825" s="244"/>
      <c r="C825" s="245"/>
      <c r="D825" s="235" t="s">
        <v>154</v>
      </c>
      <c r="E825" s="246" t="s">
        <v>19</v>
      </c>
      <c r="F825" s="247" t="s">
        <v>1023</v>
      </c>
      <c r="G825" s="245"/>
      <c r="H825" s="248">
        <v>182.036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154</v>
      </c>
      <c r="AU825" s="254" t="s">
        <v>83</v>
      </c>
      <c r="AV825" s="14" t="s">
        <v>83</v>
      </c>
      <c r="AW825" s="14" t="s">
        <v>35</v>
      </c>
      <c r="AX825" s="14" t="s">
        <v>74</v>
      </c>
      <c r="AY825" s="254" t="s">
        <v>143</v>
      </c>
    </row>
    <row r="826" s="14" customFormat="1">
      <c r="A826" s="14"/>
      <c r="B826" s="244"/>
      <c r="C826" s="245"/>
      <c r="D826" s="235" t="s">
        <v>154</v>
      </c>
      <c r="E826" s="246" t="s">
        <v>19</v>
      </c>
      <c r="F826" s="247" t="s">
        <v>1024</v>
      </c>
      <c r="G826" s="245"/>
      <c r="H826" s="248">
        <v>264.53399999999999</v>
      </c>
      <c r="I826" s="249"/>
      <c r="J826" s="245"/>
      <c r="K826" s="245"/>
      <c r="L826" s="250"/>
      <c r="M826" s="251"/>
      <c r="N826" s="252"/>
      <c r="O826" s="252"/>
      <c r="P826" s="252"/>
      <c r="Q826" s="252"/>
      <c r="R826" s="252"/>
      <c r="S826" s="252"/>
      <c r="T826" s="253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4" t="s">
        <v>154</v>
      </c>
      <c r="AU826" s="254" t="s">
        <v>83</v>
      </c>
      <c r="AV826" s="14" t="s">
        <v>83</v>
      </c>
      <c r="AW826" s="14" t="s">
        <v>35</v>
      </c>
      <c r="AX826" s="14" t="s">
        <v>74</v>
      </c>
      <c r="AY826" s="254" t="s">
        <v>143</v>
      </c>
    </row>
    <row r="827" s="14" customFormat="1">
      <c r="A827" s="14"/>
      <c r="B827" s="244"/>
      <c r="C827" s="245"/>
      <c r="D827" s="235" t="s">
        <v>154</v>
      </c>
      <c r="E827" s="246" t="s">
        <v>19</v>
      </c>
      <c r="F827" s="247" t="s">
        <v>1025</v>
      </c>
      <c r="G827" s="245"/>
      <c r="H827" s="248">
        <v>288.07499999999999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154</v>
      </c>
      <c r="AU827" s="254" t="s">
        <v>83</v>
      </c>
      <c r="AV827" s="14" t="s">
        <v>83</v>
      </c>
      <c r="AW827" s="14" t="s">
        <v>35</v>
      </c>
      <c r="AX827" s="14" t="s">
        <v>74</v>
      </c>
      <c r="AY827" s="254" t="s">
        <v>143</v>
      </c>
    </row>
    <row r="828" s="15" customFormat="1">
      <c r="A828" s="15"/>
      <c r="B828" s="255"/>
      <c r="C828" s="256"/>
      <c r="D828" s="235" t="s">
        <v>154</v>
      </c>
      <c r="E828" s="257" t="s">
        <v>19</v>
      </c>
      <c r="F828" s="258" t="s">
        <v>157</v>
      </c>
      <c r="G828" s="256"/>
      <c r="H828" s="259">
        <v>1011.509</v>
      </c>
      <c r="I828" s="260"/>
      <c r="J828" s="256"/>
      <c r="K828" s="256"/>
      <c r="L828" s="261"/>
      <c r="M828" s="262"/>
      <c r="N828" s="263"/>
      <c r="O828" s="263"/>
      <c r="P828" s="263"/>
      <c r="Q828" s="263"/>
      <c r="R828" s="263"/>
      <c r="S828" s="263"/>
      <c r="T828" s="264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65" t="s">
        <v>154</v>
      </c>
      <c r="AU828" s="265" t="s">
        <v>83</v>
      </c>
      <c r="AV828" s="15" t="s">
        <v>150</v>
      </c>
      <c r="AW828" s="15" t="s">
        <v>35</v>
      </c>
      <c r="AX828" s="15" t="s">
        <v>81</v>
      </c>
      <c r="AY828" s="265" t="s">
        <v>143</v>
      </c>
    </row>
    <row r="829" s="2" customFormat="1" ht="37.8" customHeight="1">
      <c r="A829" s="40"/>
      <c r="B829" s="41"/>
      <c r="C829" s="215" t="s">
        <v>1026</v>
      </c>
      <c r="D829" s="215" t="s">
        <v>145</v>
      </c>
      <c r="E829" s="216" t="s">
        <v>1027</v>
      </c>
      <c r="F829" s="217" t="s">
        <v>1028</v>
      </c>
      <c r="G829" s="218" t="s">
        <v>341</v>
      </c>
      <c r="H829" s="219">
        <v>90.700000000000003</v>
      </c>
      <c r="I829" s="220"/>
      <c r="J829" s="221">
        <f>ROUND(I829*H829,2)</f>
        <v>0</v>
      </c>
      <c r="K829" s="217" t="s">
        <v>149</v>
      </c>
      <c r="L829" s="46"/>
      <c r="M829" s="222" t="s">
        <v>19</v>
      </c>
      <c r="N829" s="223" t="s">
        <v>45</v>
      </c>
      <c r="O829" s="86"/>
      <c r="P829" s="224">
        <f>O829*H829</f>
        <v>0</v>
      </c>
      <c r="Q829" s="224">
        <v>0</v>
      </c>
      <c r="R829" s="224">
        <f>Q829*H829</f>
        <v>0</v>
      </c>
      <c r="S829" s="224">
        <v>0.0033800000000000002</v>
      </c>
      <c r="T829" s="225">
        <f>S829*H829</f>
        <v>0.30656600000000001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26" t="s">
        <v>276</v>
      </c>
      <c r="AT829" s="226" t="s">
        <v>145</v>
      </c>
      <c r="AU829" s="226" t="s">
        <v>83</v>
      </c>
      <c r="AY829" s="19" t="s">
        <v>143</v>
      </c>
      <c r="BE829" s="227">
        <f>IF(N829="základní",J829,0)</f>
        <v>0</v>
      </c>
      <c r="BF829" s="227">
        <f>IF(N829="snížená",J829,0)</f>
        <v>0</v>
      </c>
      <c r="BG829" s="227">
        <f>IF(N829="zákl. přenesená",J829,0)</f>
        <v>0</v>
      </c>
      <c r="BH829" s="227">
        <f>IF(N829="sníž. přenesená",J829,0)</f>
        <v>0</v>
      </c>
      <c r="BI829" s="227">
        <f>IF(N829="nulová",J829,0)</f>
        <v>0</v>
      </c>
      <c r="BJ829" s="19" t="s">
        <v>81</v>
      </c>
      <c r="BK829" s="227">
        <f>ROUND(I829*H829,2)</f>
        <v>0</v>
      </c>
      <c r="BL829" s="19" t="s">
        <v>276</v>
      </c>
      <c r="BM829" s="226" t="s">
        <v>1029</v>
      </c>
    </row>
    <row r="830" s="2" customFormat="1">
      <c r="A830" s="40"/>
      <c r="B830" s="41"/>
      <c r="C830" s="42"/>
      <c r="D830" s="228" t="s">
        <v>152</v>
      </c>
      <c r="E830" s="42"/>
      <c r="F830" s="229" t="s">
        <v>1030</v>
      </c>
      <c r="G830" s="42"/>
      <c r="H830" s="42"/>
      <c r="I830" s="230"/>
      <c r="J830" s="42"/>
      <c r="K830" s="42"/>
      <c r="L830" s="46"/>
      <c r="M830" s="231"/>
      <c r="N830" s="232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152</v>
      </c>
      <c r="AU830" s="19" t="s">
        <v>83</v>
      </c>
    </row>
    <row r="831" s="14" customFormat="1">
      <c r="A831" s="14"/>
      <c r="B831" s="244"/>
      <c r="C831" s="245"/>
      <c r="D831" s="235" t="s">
        <v>154</v>
      </c>
      <c r="E831" s="246" t="s">
        <v>19</v>
      </c>
      <c r="F831" s="247" t="s">
        <v>1031</v>
      </c>
      <c r="G831" s="245"/>
      <c r="H831" s="248">
        <v>90.700000000000003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154</v>
      </c>
      <c r="AU831" s="254" t="s">
        <v>83</v>
      </c>
      <c r="AV831" s="14" t="s">
        <v>83</v>
      </c>
      <c r="AW831" s="14" t="s">
        <v>35</v>
      </c>
      <c r="AX831" s="14" t="s">
        <v>74</v>
      </c>
      <c r="AY831" s="254" t="s">
        <v>143</v>
      </c>
    </row>
    <row r="832" s="15" customFormat="1">
      <c r="A832" s="15"/>
      <c r="B832" s="255"/>
      <c r="C832" s="256"/>
      <c r="D832" s="235" t="s">
        <v>154</v>
      </c>
      <c r="E832" s="257" t="s">
        <v>19</v>
      </c>
      <c r="F832" s="258" t="s">
        <v>157</v>
      </c>
      <c r="G832" s="256"/>
      <c r="H832" s="259">
        <v>90.700000000000003</v>
      </c>
      <c r="I832" s="260"/>
      <c r="J832" s="256"/>
      <c r="K832" s="256"/>
      <c r="L832" s="261"/>
      <c r="M832" s="262"/>
      <c r="N832" s="263"/>
      <c r="O832" s="263"/>
      <c r="P832" s="263"/>
      <c r="Q832" s="263"/>
      <c r="R832" s="263"/>
      <c r="S832" s="263"/>
      <c r="T832" s="264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5" t="s">
        <v>154</v>
      </c>
      <c r="AU832" s="265" t="s">
        <v>83</v>
      </c>
      <c r="AV832" s="15" t="s">
        <v>150</v>
      </c>
      <c r="AW832" s="15" t="s">
        <v>35</v>
      </c>
      <c r="AX832" s="15" t="s">
        <v>81</v>
      </c>
      <c r="AY832" s="265" t="s">
        <v>143</v>
      </c>
    </row>
    <row r="833" s="2" customFormat="1" ht="33" customHeight="1">
      <c r="A833" s="40"/>
      <c r="B833" s="41"/>
      <c r="C833" s="215" t="s">
        <v>1032</v>
      </c>
      <c r="D833" s="215" t="s">
        <v>145</v>
      </c>
      <c r="E833" s="216" t="s">
        <v>1033</v>
      </c>
      <c r="F833" s="217" t="s">
        <v>1034</v>
      </c>
      <c r="G833" s="218" t="s">
        <v>341</v>
      </c>
      <c r="H833" s="219">
        <v>47.799999999999997</v>
      </c>
      <c r="I833" s="220"/>
      <c r="J833" s="221">
        <f>ROUND(I833*H833,2)</f>
        <v>0</v>
      </c>
      <c r="K833" s="217" t="s">
        <v>149</v>
      </c>
      <c r="L833" s="46"/>
      <c r="M833" s="222" t="s">
        <v>19</v>
      </c>
      <c r="N833" s="223" t="s">
        <v>45</v>
      </c>
      <c r="O833" s="86"/>
      <c r="P833" s="224">
        <f>O833*H833</f>
        <v>0</v>
      </c>
      <c r="Q833" s="224">
        <v>0</v>
      </c>
      <c r="R833" s="224">
        <f>Q833*H833</f>
        <v>0</v>
      </c>
      <c r="S833" s="224">
        <v>0.0033800000000000002</v>
      </c>
      <c r="T833" s="225">
        <f>S833*H833</f>
        <v>0.16156400000000001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26" t="s">
        <v>276</v>
      </c>
      <c r="AT833" s="226" t="s">
        <v>145</v>
      </c>
      <c r="AU833" s="226" t="s">
        <v>83</v>
      </c>
      <c r="AY833" s="19" t="s">
        <v>143</v>
      </c>
      <c r="BE833" s="227">
        <f>IF(N833="základní",J833,0)</f>
        <v>0</v>
      </c>
      <c r="BF833" s="227">
        <f>IF(N833="snížená",J833,0)</f>
        <v>0</v>
      </c>
      <c r="BG833" s="227">
        <f>IF(N833="zákl. přenesená",J833,0)</f>
        <v>0</v>
      </c>
      <c r="BH833" s="227">
        <f>IF(N833="sníž. přenesená",J833,0)</f>
        <v>0</v>
      </c>
      <c r="BI833" s="227">
        <f>IF(N833="nulová",J833,0)</f>
        <v>0</v>
      </c>
      <c r="BJ833" s="19" t="s">
        <v>81</v>
      </c>
      <c r="BK833" s="227">
        <f>ROUND(I833*H833,2)</f>
        <v>0</v>
      </c>
      <c r="BL833" s="19" t="s">
        <v>276</v>
      </c>
      <c r="BM833" s="226" t="s">
        <v>1035</v>
      </c>
    </row>
    <row r="834" s="2" customFormat="1">
      <c r="A834" s="40"/>
      <c r="B834" s="41"/>
      <c r="C834" s="42"/>
      <c r="D834" s="228" t="s">
        <v>152</v>
      </c>
      <c r="E834" s="42"/>
      <c r="F834" s="229" t="s">
        <v>1036</v>
      </c>
      <c r="G834" s="42"/>
      <c r="H834" s="42"/>
      <c r="I834" s="230"/>
      <c r="J834" s="42"/>
      <c r="K834" s="42"/>
      <c r="L834" s="46"/>
      <c r="M834" s="231"/>
      <c r="N834" s="232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152</v>
      </c>
      <c r="AU834" s="19" t="s">
        <v>83</v>
      </c>
    </row>
    <row r="835" s="14" customFormat="1">
      <c r="A835" s="14"/>
      <c r="B835" s="244"/>
      <c r="C835" s="245"/>
      <c r="D835" s="235" t="s">
        <v>154</v>
      </c>
      <c r="E835" s="246" t="s">
        <v>19</v>
      </c>
      <c r="F835" s="247" t="s">
        <v>1037</v>
      </c>
      <c r="G835" s="245"/>
      <c r="H835" s="248">
        <v>47.799999999999997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154</v>
      </c>
      <c r="AU835" s="254" t="s">
        <v>83</v>
      </c>
      <c r="AV835" s="14" t="s">
        <v>83</v>
      </c>
      <c r="AW835" s="14" t="s">
        <v>35</v>
      </c>
      <c r="AX835" s="14" t="s">
        <v>74</v>
      </c>
      <c r="AY835" s="254" t="s">
        <v>143</v>
      </c>
    </row>
    <row r="836" s="15" customFormat="1">
      <c r="A836" s="15"/>
      <c r="B836" s="255"/>
      <c r="C836" s="256"/>
      <c r="D836" s="235" t="s">
        <v>154</v>
      </c>
      <c r="E836" s="257" t="s">
        <v>19</v>
      </c>
      <c r="F836" s="258" t="s">
        <v>157</v>
      </c>
      <c r="G836" s="256"/>
      <c r="H836" s="259">
        <v>47.799999999999997</v>
      </c>
      <c r="I836" s="260"/>
      <c r="J836" s="256"/>
      <c r="K836" s="256"/>
      <c r="L836" s="261"/>
      <c r="M836" s="262"/>
      <c r="N836" s="263"/>
      <c r="O836" s="263"/>
      <c r="P836" s="263"/>
      <c r="Q836" s="263"/>
      <c r="R836" s="263"/>
      <c r="S836" s="263"/>
      <c r="T836" s="264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5" t="s">
        <v>154</v>
      </c>
      <c r="AU836" s="265" t="s">
        <v>83</v>
      </c>
      <c r="AV836" s="15" t="s">
        <v>150</v>
      </c>
      <c r="AW836" s="15" t="s">
        <v>35</v>
      </c>
      <c r="AX836" s="15" t="s">
        <v>81</v>
      </c>
      <c r="AY836" s="265" t="s">
        <v>143</v>
      </c>
    </row>
    <row r="837" s="2" customFormat="1" ht="24.15" customHeight="1">
      <c r="A837" s="40"/>
      <c r="B837" s="41"/>
      <c r="C837" s="215" t="s">
        <v>1038</v>
      </c>
      <c r="D837" s="215" t="s">
        <v>145</v>
      </c>
      <c r="E837" s="216" t="s">
        <v>1039</v>
      </c>
      <c r="F837" s="217" t="s">
        <v>1040</v>
      </c>
      <c r="G837" s="218" t="s">
        <v>341</v>
      </c>
      <c r="H837" s="219">
        <v>74.900000000000006</v>
      </c>
      <c r="I837" s="220"/>
      <c r="J837" s="221">
        <f>ROUND(I837*H837,2)</f>
        <v>0</v>
      </c>
      <c r="K837" s="217" t="s">
        <v>149</v>
      </c>
      <c r="L837" s="46"/>
      <c r="M837" s="222" t="s">
        <v>19</v>
      </c>
      <c r="N837" s="223" t="s">
        <v>45</v>
      </c>
      <c r="O837" s="86"/>
      <c r="P837" s="224">
        <f>O837*H837</f>
        <v>0</v>
      </c>
      <c r="Q837" s="224">
        <v>0</v>
      </c>
      <c r="R837" s="224">
        <f>Q837*H837</f>
        <v>0</v>
      </c>
      <c r="S837" s="224">
        <v>0.00348</v>
      </c>
      <c r="T837" s="225">
        <f>S837*H837</f>
        <v>0.26065199999999999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26" t="s">
        <v>276</v>
      </c>
      <c r="AT837" s="226" t="s">
        <v>145</v>
      </c>
      <c r="AU837" s="226" t="s">
        <v>83</v>
      </c>
      <c r="AY837" s="19" t="s">
        <v>143</v>
      </c>
      <c r="BE837" s="227">
        <f>IF(N837="základní",J837,0)</f>
        <v>0</v>
      </c>
      <c r="BF837" s="227">
        <f>IF(N837="snížená",J837,0)</f>
        <v>0</v>
      </c>
      <c r="BG837" s="227">
        <f>IF(N837="zákl. přenesená",J837,0)</f>
        <v>0</v>
      </c>
      <c r="BH837" s="227">
        <f>IF(N837="sníž. přenesená",J837,0)</f>
        <v>0</v>
      </c>
      <c r="BI837" s="227">
        <f>IF(N837="nulová",J837,0)</f>
        <v>0</v>
      </c>
      <c r="BJ837" s="19" t="s">
        <v>81</v>
      </c>
      <c r="BK837" s="227">
        <f>ROUND(I837*H837,2)</f>
        <v>0</v>
      </c>
      <c r="BL837" s="19" t="s">
        <v>276</v>
      </c>
      <c r="BM837" s="226" t="s">
        <v>1041</v>
      </c>
    </row>
    <row r="838" s="2" customFormat="1">
      <c r="A838" s="40"/>
      <c r="B838" s="41"/>
      <c r="C838" s="42"/>
      <c r="D838" s="228" t="s">
        <v>152</v>
      </c>
      <c r="E838" s="42"/>
      <c r="F838" s="229" t="s">
        <v>1042</v>
      </c>
      <c r="G838" s="42"/>
      <c r="H838" s="42"/>
      <c r="I838" s="230"/>
      <c r="J838" s="42"/>
      <c r="K838" s="42"/>
      <c r="L838" s="46"/>
      <c r="M838" s="231"/>
      <c r="N838" s="232"/>
      <c r="O838" s="86"/>
      <c r="P838" s="86"/>
      <c r="Q838" s="86"/>
      <c r="R838" s="86"/>
      <c r="S838" s="86"/>
      <c r="T838" s="87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152</v>
      </c>
      <c r="AU838" s="19" t="s">
        <v>83</v>
      </c>
    </row>
    <row r="839" s="14" customFormat="1">
      <c r="A839" s="14"/>
      <c r="B839" s="244"/>
      <c r="C839" s="245"/>
      <c r="D839" s="235" t="s">
        <v>154</v>
      </c>
      <c r="E839" s="246" t="s">
        <v>19</v>
      </c>
      <c r="F839" s="247" t="s">
        <v>1043</v>
      </c>
      <c r="G839" s="245"/>
      <c r="H839" s="248">
        <v>74.900000000000006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154</v>
      </c>
      <c r="AU839" s="254" t="s">
        <v>83</v>
      </c>
      <c r="AV839" s="14" t="s">
        <v>83</v>
      </c>
      <c r="AW839" s="14" t="s">
        <v>35</v>
      </c>
      <c r="AX839" s="14" t="s">
        <v>74</v>
      </c>
      <c r="AY839" s="254" t="s">
        <v>143</v>
      </c>
    </row>
    <row r="840" s="15" customFormat="1">
      <c r="A840" s="15"/>
      <c r="B840" s="255"/>
      <c r="C840" s="256"/>
      <c r="D840" s="235" t="s">
        <v>154</v>
      </c>
      <c r="E840" s="257" t="s">
        <v>19</v>
      </c>
      <c r="F840" s="258" t="s">
        <v>157</v>
      </c>
      <c r="G840" s="256"/>
      <c r="H840" s="259">
        <v>74.900000000000006</v>
      </c>
      <c r="I840" s="260"/>
      <c r="J840" s="256"/>
      <c r="K840" s="256"/>
      <c r="L840" s="261"/>
      <c r="M840" s="262"/>
      <c r="N840" s="263"/>
      <c r="O840" s="263"/>
      <c r="P840" s="263"/>
      <c r="Q840" s="263"/>
      <c r="R840" s="263"/>
      <c r="S840" s="263"/>
      <c r="T840" s="264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5" t="s">
        <v>154</v>
      </c>
      <c r="AU840" s="265" t="s">
        <v>83</v>
      </c>
      <c r="AV840" s="15" t="s">
        <v>150</v>
      </c>
      <c r="AW840" s="15" t="s">
        <v>35</v>
      </c>
      <c r="AX840" s="15" t="s">
        <v>81</v>
      </c>
      <c r="AY840" s="265" t="s">
        <v>143</v>
      </c>
    </row>
    <row r="841" s="2" customFormat="1" ht="24.15" customHeight="1">
      <c r="A841" s="40"/>
      <c r="B841" s="41"/>
      <c r="C841" s="215" t="s">
        <v>1044</v>
      </c>
      <c r="D841" s="215" t="s">
        <v>145</v>
      </c>
      <c r="E841" s="216" t="s">
        <v>1045</v>
      </c>
      <c r="F841" s="217" t="s">
        <v>1046</v>
      </c>
      <c r="G841" s="218" t="s">
        <v>265</v>
      </c>
      <c r="H841" s="219">
        <v>18</v>
      </c>
      <c r="I841" s="220"/>
      <c r="J841" s="221">
        <f>ROUND(I841*H841,2)</f>
        <v>0</v>
      </c>
      <c r="K841" s="217" t="s">
        <v>149</v>
      </c>
      <c r="L841" s="46"/>
      <c r="M841" s="222" t="s">
        <v>19</v>
      </c>
      <c r="N841" s="223" t="s">
        <v>45</v>
      </c>
      <c r="O841" s="86"/>
      <c r="P841" s="224">
        <f>O841*H841</f>
        <v>0</v>
      </c>
      <c r="Q841" s="224">
        <v>0</v>
      </c>
      <c r="R841" s="224">
        <f>Q841*H841</f>
        <v>0</v>
      </c>
      <c r="S841" s="224">
        <v>0.014999999999999999</v>
      </c>
      <c r="T841" s="225">
        <f>S841*H841</f>
        <v>0.27000000000000002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26" t="s">
        <v>276</v>
      </c>
      <c r="AT841" s="226" t="s">
        <v>145</v>
      </c>
      <c r="AU841" s="226" t="s">
        <v>83</v>
      </c>
      <c r="AY841" s="19" t="s">
        <v>143</v>
      </c>
      <c r="BE841" s="227">
        <f>IF(N841="základní",J841,0)</f>
        <v>0</v>
      </c>
      <c r="BF841" s="227">
        <f>IF(N841="snížená",J841,0)</f>
        <v>0</v>
      </c>
      <c r="BG841" s="227">
        <f>IF(N841="zákl. přenesená",J841,0)</f>
        <v>0</v>
      </c>
      <c r="BH841" s="227">
        <f>IF(N841="sníž. přenesená",J841,0)</f>
        <v>0</v>
      </c>
      <c r="BI841" s="227">
        <f>IF(N841="nulová",J841,0)</f>
        <v>0</v>
      </c>
      <c r="BJ841" s="19" t="s">
        <v>81</v>
      </c>
      <c r="BK841" s="227">
        <f>ROUND(I841*H841,2)</f>
        <v>0</v>
      </c>
      <c r="BL841" s="19" t="s">
        <v>276</v>
      </c>
      <c r="BM841" s="226" t="s">
        <v>1047</v>
      </c>
    </row>
    <row r="842" s="2" customFormat="1">
      <c r="A842" s="40"/>
      <c r="B842" s="41"/>
      <c r="C842" s="42"/>
      <c r="D842" s="228" t="s">
        <v>152</v>
      </c>
      <c r="E842" s="42"/>
      <c r="F842" s="229" t="s">
        <v>1048</v>
      </c>
      <c r="G842" s="42"/>
      <c r="H842" s="42"/>
      <c r="I842" s="230"/>
      <c r="J842" s="42"/>
      <c r="K842" s="42"/>
      <c r="L842" s="46"/>
      <c r="M842" s="231"/>
      <c r="N842" s="232"/>
      <c r="O842" s="86"/>
      <c r="P842" s="86"/>
      <c r="Q842" s="86"/>
      <c r="R842" s="86"/>
      <c r="S842" s="86"/>
      <c r="T842" s="87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9" t="s">
        <v>152</v>
      </c>
      <c r="AU842" s="19" t="s">
        <v>83</v>
      </c>
    </row>
    <row r="843" s="14" customFormat="1">
      <c r="A843" s="14"/>
      <c r="B843" s="244"/>
      <c r="C843" s="245"/>
      <c r="D843" s="235" t="s">
        <v>154</v>
      </c>
      <c r="E843" s="246" t="s">
        <v>19</v>
      </c>
      <c r="F843" s="247" t="s">
        <v>1049</v>
      </c>
      <c r="G843" s="245"/>
      <c r="H843" s="248">
        <v>18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154</v>
      </c>
      <c r="AU843" s="254" t="s">
        <v>83</v>
      </c>
      <c r="AV843" s="14" t="s">
        <v>83</v>
      </c>
      <c r="AW843" s="14" t="s">
        <v>35</v>
      </c>
      <c r="AX843" s="14" t="s">
        <v>74</v>
      </c>
      <c r="AY843" s="254" t="s">
        <v>143</v>
      </c>
    </row>
    <row r="844" s="15" customFormat="1">
      <c r="A844" s="15"/>
      <c r="B844" s="255"/>
      <c r="C844" s="256"/>
      <c r="D844" s="235" t="s">
        <v>154</v>
      </c>
      <c r="E844" s="257" t="s">
        <v>19</v>
      </c>
      <c r="F844" s="258" t="s">
        <v>157</v>
      </c>
      <c r="G844" s="256"/>
      <c r="H844" s="259">
        <v>18</v>
      </c>
      <c r="I844" s="260"/>
      <c r="J844" s="256"/>
      <c r="K844" s="256"/>
      <c r="L844" s="261"/>
      <c r="M844" s="262"/>
      <c r="N844" s="263"/>
      <c r="O844" s="263"/>
      <c r="P844" s="263"/>
      <c r="Q844" s="263"/>
      <c r="R844" s="263"/>
      <c r="S844" s="263"/>
      <c r="T844" s="264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5" t="s">
        <v>154</v>
      </c>
      <c r="AU844" s="265" t="s">
        <v>83</v>
      </c>
      <c r="AV844" s="15" t="s">
        <v>150</v>
      </c>
      <c r="AW844" s="15" t="s">
        <v>35</v>
      </c>
      <c r="AX844" s="15" t="s">
        <v>81</v>
      </c>
      <c r="AY844" s="265" t="s">
        <v>143</v>
      </c>
    </row>
    <row r="845" s="2" customFormat="1" ht="24.15" customHeight="1">
      <c r="A845" s="40"/>
      <c r="B845" s="41"/>
      <c r="C845" s="215" t="s">
        <v>1050</v>
      </c>
      <c r="D845" s="215" t="s">
        <v>145</v>
      </c>
      <c r="E845" s="216" t="s">
        <v>1051</v>
      </c>
      <c r="F845" s="217" t="s">
        <v>1052</v>
      </c>
      <c r="G845" s="218" t="s">
        <v>341</v>
      </c>
      <c r="H845" s="219">
        <v>154.44</v>
      </c>
      <c r="I845" s="220"/>
      <c r="J845" s="221">
        <f>ROUND(I845*H845,2)</f>
        <v>0</v>
      </c>
      <c r="K845" s="217" t="s">
        <v>149</v>
      </c>
      <c r="L845" s="46"/>
      <c r="M845" s="222" t="s">
        <v>19</v>
      </c>
      <c r="N845" s="223" t="s">
        <v>45</v>
      </c>
      <c r="O845" s="86"/>
      <c r="P845" s="224">
        <f>O845*H845</f>
        <v>0</v>
      </c>
      <c r="Q845" s="224">
        <v>0</v>
      </c>
      <c r="R845" s="224">
        <f>Q845*H845</f>
        <v>0</v>
      </c>
      <c r="S845" s="224">
        <v>0.002</v>
      </c>
      <c r="T845" s="225">
        <f>S845*H845</f>
        <v>0.30887999999999999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26" t="s">
        <v>276</v>
      </c>
      <c r="AT845" s="226" t="s">
        <v>145</v>
      </c>
      <c r="AU845" s="226" t="s">
        <v>83</v>
      </c>
      <c r="AY845" s="19" t="s">
        <v>143</v>
      </c>
      <c r="BE845" s="227">
        <f>IF(N845="základní",J845,0)</f>
        <v>0</v>
      </c>
      <c r="BF845" s="227">
        <f>IF(N845="snížená",J845,0)</f>
        <v>0</v>
      </c>
      <c r="BG845" s="227">
        <f>IF(N845="zákl. přenesená",J845,0)</f>
        <v>0</v>
      </c>
      <c r="BH845" s="227">
        <f>IF(N845="sníž. přenesená",J845,0)</f>
        <v>0</v>
      </c>
      <c r="BI845" s="227">
        <f>IF(N845="nulová",J845,0)</f>
        <v>0</v>
      </c>
      <c r="BJ845" s="19" t="s">
        <v>81</v>
      </c>
      <c r="BK845" s="227">
        <f>ROUND(I845*H845,2)</f>
        <v>0</v>
      </c>
      <c r="BL845" s="19" t="s">
        <v>276</v>
      </c>
      <c r="BM845" s="226" t="s">
        <v>1053</v>
      </c>
    </row>
    <row r="846" s="2" customFormat="1">
      <c r="A846" s="40"/>
      <c r="B846" s="41"/>
      <c r="C846" s="42"/>
      <c r="D846" s="228" t="s">
        <v>152</v>
      </c>
      <c r="E846" s="42"/>
      <c r="F846" s="229" t="s">
        <v>1054</v>
      </c>
      <c r="G846" s="42"/>
      <c r="H846" s="42"/>
      <c r="I846" s="230"/>
      <c r="J846" s="42"/>
      <c r="K846" s="42"/>
      <c r="L846" s="46"/>
      <c r="M846" s="231"/>
      <c r="N846" s="232"/>
      <c r="O846" s="86"/>
      <c r="P846" s="86"/>
      <c r="Q846" s="86"/>
      <c r="R846" s="86"/>
      <c r="S846" s="86"/>
      <c r="T846" s="87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T846" s="19" t="s">
        <v>152</v>
      </c>
      <c r="AU846" s="19" t="s">
        <v>83</v>
      </c>
    </row>
    <row r="847" s="14" customFormat="1">
      <c r="A847" s="14"/>
      <c r="B847" s="244"/>
      <c r="C847" s="245"/>
      <c r="D847" s="235" t="s">
        <v>154</v>
      </c>
      <c r="E847" s="246" t="s">
        <v>19</v>
      </c>
      <c r="F847" s="247" t="s">
        <v>1055</v>
      </c>
      <c r="G847" s="245"/>
      <c r="H847" s="248">
        <v>154.44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4" t="s">
        <v>154</v>
      </c>
      <c r="AU847" s="254" t="s">
        <v>83</v>
      </c>
      <c r="AV847" s="14" t="s">
        <v>83</v>
      </c>
      <c r="AW847" s="14" t="s">
        <v>35</v>
      </c>
      <c r="AX847" s="14" t="s">
        <v>74</v>
      </c>
      <c r="AY847" s="254" t="s">
        <v>143</v>
      </c>
    </row>
    <row r="848" s="15" customFormat="1">
      <c r="A848" s="15"/>
      <c r="B848" s="255"/>
      <c r="C848" s="256"/>
      <c r="D848" s="235" t="s">
        <v>154</v>
      </c>
      <c r="E848" s="257" t="s">
        <v>19</v>
      </c>
      <c r="F848" s="258" t="s">
        <v>157</v>
      </c>
      <c r="G848" s="256"/>
      <c r="H848" s="259">
        <v>154.44</v>
      </c>
      <c r="I848" s="260"/>
      <c r="J848" s="256"/>
      <c r="K848" s="256"/>
      <c r="L848" s="261"/>
      <c r="M848" s="262"/>
      <c r="N848" s="263"/>
      <c r="O848" s="263"/>
      <c r="P848" s="263"/>
      <c r="Q848" s="263"/>
      <c r="R848" s="263"/>
      <c r="S848" s="263"/>
      <c r="T848" s="264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5" t="s">
        <v>154</v>
      </c>
      <c r="AU848" s="265" t="s">
        <v>83</v>
      </c>
      <c r="AV848" s="15" t="s">
        <v>150</v>
      </c>
      <c r="AW848" s="15" t="s">
        <v>35</v>
      </c>
      <c r="AX848" s="15" t="s">
        <v>81</v>
      </c>
      <c r="AY848" s="265" t="s">
        <v>143</v>
      </c>
    </row>
    <row r="849" s="2" customFormat="1" ht="24.15" customHeight="1">
      <c r="A849" s="40"/>
      <c r="B849" s="41"/>
      <c r="C849" s="215" t="s">
        <v>1056</v>
      </c>
      <c r="D849" s="215" t="s">
        <v>145</v>
      </c>
      <c r="E849" s="216" t="s">
        <v>1057</v>
      </c>
      <c r="F849" s="217" t="s">
        <v>1058</v>
      </c>
      <c r="G849" s="218" t="s">
        <v>341</v>
      </c>
      <c r="H849" s="219">
        <v>21</v>
      </c>
      <c r="I849" s="220"/>
      <c r="J849" s="221">
        <f>ROUND(I849*H849,2)</f>
        <v>0</v>
      </c>
      <c r="K849" s="217" t="s">
        <v>149</v>
      </c>
      <c r="L849" s="46"/>
      <c r="M849" s="222" t="s">
        <v>19</v>
      </c>
      <c r="N849" s="223" t="s">
        <v>45</v>
      </c>
      <c r="O849" s="86"/>
      <c r="P849" s="224">
        <f>O849*H849</f>
        <v>0</v>
      </c>
      <c r="Q849" s="224">
        <v>0</v>
      </c>
      <c r="R849" s="224">
        <f>Q849*H849</f>
        <v>0</v>
      </c>
      <c r="S849" s="224">
        <v>0.00191</v>
      </c>
      <c r="T849" s="225">
        <f>S849*H849</f>
        <v>0.04011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26" t="s">
        <v>276</v>
      </c>
      <c r="AT849" s="226" t="s">
        <v>145</v>
      </c>
      <c r="AU849" s="226" t="s">
        <v>83</v>
      </c>
      <c r="AY849" s="19" t="s">
        <v>143</v>
      </c>
      <c r="BE849" s="227">
        <f>IF(N849="základní",J849,0)</f>
        <v>0</v>
      </c>
      <c r="BF849" s="227">
        <f>IF(N849="snížená",J849,0)</f>
        <v>0</v>
      </c>
      <c r="BG849" s="227">
        <f>IF(N849="zákl. přenesená",J849,0)</f>
        <v>0</v>
      </c>
      <c r="BH849" s="227">
        <f>IF(N849="sníž. přenesená",J849,0)</f>
        <v>0</v>
      </c>
      <c r="BI849" s="227">
        <f>IF(N849="nulová",J849,0)</f>
        <v>0</v>
      </c>
      <c r="BJ849" s="19" t="s">
        <v>81</v>
      </c>
      <c r="BK849" s="227">
        <f>ROUND(I849*H849,2)</f>
        <v>0</v>
      </c>
      <c r="BL849" s="19" t="s">
        <v>276</v>
      </c>
      <c r="BM849" s="226" t="s">
        <v>1059</v>
      </c>
    </row>
    <row r="850" s="2" customFormat="1">
      <c r="A850" s="40"/>
      <c r="B850" s="41"/>
      <c r="C850" s="42"/>
      <c r="D850" s="228" t="s">
        <v>152</v>
      </c>
      <c r="E850" s="42"/>
      <c r="F850" s="229" t="s">
        <v>1060</v>
      </c>
      <c r="G850" s="42"/>
      <c r="H850" s="42"/>
      <c r="I850" s="230"/>
      <c r="J850" s="42"/>
      <c r="K850" s="42"/>
      <c r="L850" s="46"/>
      <c r="M850" s="231"/>
      <c r="N850" s="232"/>
      <c r="O850" s="86"/>
      <c r="P850" s="86"/>
      <c r="Q850" s="86"/>
      <c r="R850" s="86"/>
      <c r="S850" s="86"/>
      <c r="T850" s="87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9" t="s">
        <v>152</v>
      </c>
      <c r="AU850" s="19" t="s">
        <v>83</v>
      </c>
    </row>
    <row r="851" s="13" customFormat="1">
      <c r="A851" s="13"/>
      <c r="B851" s="233"/>
      <c r="C851" s="234"/>
      <c r="D851" s="235" t="s">
        <v>154</v>
      </c>
      <c r="E851" s="236" t="s">
        <v>19</v>
      </c>
      <c r="F851" s="237" t="s">
        <v>1061</v>
      </c>
      <c r="G851" s="234"/>
      <c r="H851" s="236" t="s">
        <v>19</v>
      </c>
      <c r="I851" s="238"/>
      <c r="J851" s="234"/>
      <c r="K851" s="234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154</v>
      </c>
      <c r="AU851" s="243" t="s">
        <v>83</v>
      </c>
      <c r="AV851" s="13" t="s">
        <v>81</v>
      </c>
      <c r="AW851" s="13" t="s">
        <v>35</v>
      </c>
      <c r="AX851" s="13" t="s">
        <v>74</v>
      </c>
      <c r="AY851" s="243" t="s">
        <v>143</v>
      </c>
    </row>
    <row r="852" s="14" customFormat="1">
      <c r="A852" s="14"/>
      <c r="B852" s="244"/>
      <c r="C852" s="245"/>
      <c r="D852" s="235" t="s">
        <v>154</v>
      </c>
      <c r="E852" s="246" t="s">
        <v>19</v>
      </c>
      <c r="F852" s="247" t="s">
        <v>1062</v>
      </c>
      <c r="G852" s="245"/>
      <c r="H852" s="248">
        <v>21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4" t="s">
        <v>154</v>
      </c>
      <c r="AU852" s="254" t="s">
        <v>83</v>
      </c>
      <c r="AV852" s="14" t="s">
        <v>83</v>
      </c>
      <c r="AW852" s="14" t="s">
        <v>35</v>
      </c>
      <c r="AX852" s="14" t="s">
        <v>74</v>
      </c>
      <c r="AY852" s="254" t="s">
        <v>143</v>
      </c>
    </row>
    <row r="853" s="15" customFormat="1">
      <c r="A853" s="15"/>
      <c r="B853" s="255"/>
      <c r="C853" s="256"/>
      <c r="D853" s="235" t="s">
        <v>154</v>
      </c>
      <c r="E853" s="257" t="s">
        <v>19</v>
      </c>
      <c r="F853" s="258" t="s">
        <v>157</v>
      </c>
      <c r="G853" s="256"/>
      <c r="H853" s="259">
        <v>21</v>
      </c>
      <c r="I853" s="260"/>
      <c r="J853" s="256"/>
      <c r="K853" s="256"/>
      <c r="L853" s="261"/>
      <c r="M853" s="262"/>
      <c r="N853" s="263"/>
      <c r="O853" s="263"/>
      <c r="P853" s="263"/>
      <c r="Q853" s="263"/>
      <c r="R853" s="263"/>
      <c r="S853" s="263"/>
      <c r="T853" s="264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5" t="s">
        <v>154</v>
      </c>
      <c r="AU853" s="265" t="s">
        <v>83</v>
      </c>
      <c r="AV853" s="15" t="s">
        <v>150</v>
      </c>
      <c r="AW853" s="15" t="s">
        <v>35</v>
      </c>
      <c r="AX853" s="15" t="s">
        <v>81</v>
      </c>
      <c r="AY853" s="265" t="s">
        <v>143</v>
      </c>
    </row>
    <row r="854" s="2" customFormat="1" ht="21.75" customHeight="1">
      <c r="A854" s="40"/>
      <c r="B854" s="41"/>
      <c r="C854" s="215" t="s">
        <v>1063</v>
      </c>
      <c r="D854" s="215" t="s">
        <v>145</v>
      </c>
      <c r="E854" s="216" t="s">
        <v>1064</v>
      </c>
      <c r="F854" s="217" t="s">
        <v>1065</v>
      </c>
      <c r="G854" s="218" t="s">
        <v>341</v>
      </c>
      <c r="H854" s="219">
        <v>36.399999999999999</v>
      </c>
      <c r="I854" s="220"/>
      <c r="J854" s="221">
        <f>ROUND(I854*H854,2)</f>
        <v>0</v>
      </c>
      <c r="K854" s="217" t="s">
        <v>149</v>
      </c>
      <c r="L854" s="46"/>
      <c r="M854" s="222" t="s">
        <v>19</v>
      </c>
      <c r="N854" s="223" t="s">
        <v>45</v>
      </c>
      <c r="O854" s="86"/>
      <c r="P854" s="224">
        <f>O854*H854</f>
        <v>0</v>
      </c>
      <c r="Q854" s="224">
        <v>0</v>
      </c>
      <c r="R854" s="224">
        <f>Q854*H854</f>
        <v>0</v>
      </c>
      <c r="S854" s="224">
        <v>0.00175</v>
      </c>
      <c r="T854" s="225">
        <f>S854*H854</f>
        <v>0.063699999999999993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26" t="s">
        <v>276</v>
      </c>
      <c r="AT854" s="226" t="s">
        <v>145</v>
      </c>
      <c r="AU854" s="226" t="s">
        <v>83</v>
      </c>
      <c r="AY854" s="19" t="s">
        <v>143</v>
      </c>
      <c r="BE854" s="227">
        <f>IF(N854="základní",J854,0)</f>
        <v>0</v>
      </c>
      <c r="BF854" s="227">
        <f>IF(N854="snížená",J854,0)</f>
        <v>0</v>
      </c>
      <c r="BG854" s="227">
        <f>IF(N854="zákl. přenesená",J854,0)</f>
        <v>0</v>
      </c>
      <c r="BH854" s="227">
        <f>IF(N854="sníž. přenesená",J854,0)</f>
        <v>0</v>
      </c>
      <c r="BI854" s="227">
        <f>IF(N854="nulová",J854,0)</f>
        <v>0</v>
      </c>
      <c r="BJ854" s="19" t="s">
        <v>81</v>
      </c>
      <c r="BK854" s="227">
        <f>ROUND(I854*H854,2)</f>
        <v>0</v>
      </c>
      <c r="BL854" s="19" t="s">
        <v>276</v>
      </c>
      <c r="BM854" s="226" t="s">
        <v>1066</v>
      </c>
    </row>
    <row r="855" s="2" customFormat="1">
      <c r="A855" s="40"/>
      <c r="B855" s="41"/>
      <c r="C855" s="42"/>
      <c r="D855" s="228" t="s">
        <v>152</v>
      </c>
      <c r="E855" s="42"/>
      <c r="F855" s="229" t="s">
        <v>1067</v>
      </c>
      <c r="G855" s="42"/>
      <c r="H855" s="42"/>
      <c r="I855" s="230"/>
      <c r="J855" s="42"/>
      <c r="K855" s="42"/>
      <c r="L855" s="46"/>
      <c r="M855" s="231"/>
      <c r="N855" s="232"/>
      <c r="O855" s="86"/>
      <c r="P855" s="86"/>
      <c r="Q855" s="86"/>
      <c r="R855" s="86"/>
      <c r="S855" s="86"/>
      <c r="T855" s="87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T855" s="19" t="s">
        <v>152</v>
      </c>
      <c r="AU855" s="19" t="s">
        <v>83</v>
      </c>
    </row>
    <row r="856" s="13" customFormat="1">
      <c r="A856" s="13"/>
      <c r="B856" s="233"/>
      <c r="C856" s="234"/>
      <c r="D856" s="235" t="s">
        <v>154</v>
      </c>
      <c r="E856" s="236" t="s">
        <v>19</v>
      </c>
      <c r="F856" s="237" t="s">
        <v>1068</v>
      </c>
      <c r="G856" s="234"/>
      <c r="H856" s="236" t="s">
        <v>19</v>
      </c>
      <c r="I856" s="238"/>
      <c r="J856" s="234"/>
      <c r="K856" s="234"/>
      <c r="L856" s="239"/>
      <c r="M856" s="240"/>
      <c r="N856" s="241"/>
      <c r="O856" s="241"/>
      <c r="P856" s="241"/>
      <c r="Q856" s="241"/>
      <c r="R856" s="241"/>
      <c r="S856" s="241"/>
      <c r="T856" s="242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3" t="s">
        <v>154</v>
      </c>
      <c r="AU856" s="243" t="s">
        <v>83</v>
      </c>
      <c r="AV856" s="13" t="s">
        <v>81</v>
      </c>
      <c r="AW856" s="13" t="s">
        <v>35</v>
      </c>
      <c r="AX856" s="13" t="s">
        <v>74</v>
      </c>
      <c r="AY856" s="243" t="s">
        <v>143</v>
      </c>
    </row>
    <row r="857" s="14" customFormat="1">
      <c r="A857" s="14"/>
      <c r="B857" s="244"/>
      <c r="C857" s="245"/>
      <c r="D857" s="235" t="s">
        <v>154</v>
      </c>
      <c r="E857" s="246" t="s">
        <v>19</v>
      </c>
      <c r="F857" s="247" t="s">
        <v>1069</v>
      </c>
      <c r="G857" s="245"/>
      <c r="H857" s="248">
        <v>36.399999999999999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4" t="s">
        <v>154</v>
      </c>
      <c r="AU857" s="254" t="s">
        <v>83</v>
      </c>
      <c r="AV857" s="14" t="s">
        <v>83</v>
      </c>
      <c r="AW857" s="14" t="s">
        <v>35</v>
      </c>
      <c r="AX857" s="14" t="s">
        <v>74</v>
      </c>
      <c r="AY857" s="254" t="s">
        <v>143</v>
      </c>
    </row>
    <row r="858" s="15" customFormat="1">
      <c r="A858" s="15"/>
      <c r="B858" s="255"/>
      <c r="C858" s="256"/>
      <c r="D858" s="235" t="s">
        <v>154</v>
      </c>
      <c r="E858" s="257" t="s">
        <v>19</v>
      </c>
      <c r="F858" s="258" t="s">
        <v>157</v>
      </c>
      <c r="G858" s="256"/>
      <c r="H858" s="259">
        <v>36.399999999999999</v>
      </c>
      <c r="I858" s="260"/>
      <c r="J858" s="256"/>
      <c r="K858" s="256"/>
      <c r="L858" s="261"/>
      <c r="M858" s="262"/>
      <c r="N858" s="263"/>
      <c r="O858" s="263"/>
      <c r="P858" s="263"/>
      <c r="Q858" s="263"/>
      <c r="R858" s="263"/>
      <c r="S858" s="263"/>
      <c r="T858" s="264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5" t="s">
        <v>154</v>
      </c>
      <c r="AU858" s="265" t="s">
        <v>83</v>
      </c>
      <c r="AV858" s="15" t="s">
        <v>150</v>
      </c>
      <c r="AW858" s="15" t="s">
        <v>35</v>
      </c>
      <c r="AX858" s="15" t="s">
        <v>81</v>
      </c>
      <c r="AY858" s="265" t="s">
        <v>143</v>
      </c>
    </row>
    <row r="859" s="2" customFormat="1" ht="24.15" customHeight="1">
      <c r="A859" s="40"/>
      <c r="B859" s="41"/>
      <c r="C859" s="215" t="s">
        <v>1070</v>
      </c>
      <c r="D859" s="215" t="s">
        <v>145</v>
      </c>
      <c r="E859" s="216" t="s">
        <v>1071</v>
      </c>
      <c r="F859" s="217" t="s">
        <v>1072</v>
      </c>
      <c r="G859" s="218" t="s">
        <v>160</v>
      </c>
      <c r="H859" s="219">
        <v>35</v>
      </c>
      <c r="I859" s="220"/>
      <c r="J859" s="221">
        <f>ROUND(I859*H859,2)</f>
        <v>0</v>
      </c>
      <c r="K859" s="217" t="s">
        <v>149</v>
      </c>
      <c r="L859" s="46"/>
      <c r="M859" s="222" t="s">
        <v>19</v>
      </c>
      <c r="N859" s="223" t="s">
        <v>45</v>
      </c>
      <c r="O859" s="86"/>
      <c r="P859" s="224">
        <f>O859*H859</f>
        <v>0</v>
      </c>
      <c r="Q859" s="224">
        <v>0</v>
      </c>
      <c r="R859" s="224">
        <f>Q859*H859</f>
        <v>0</v>
      </c>
      <c r="S859" s="224">
        <v>0.0058399999999999997</v>
      </c>
      <c r="T859" s="225">
        <f>S859*H859</f>
        <v>0.2044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26" t="s">
        <v>276</v>
      </c>
      <c r="AT859" s="226" t="s">
        <v>145</v>
      </c>
      <c r="AU859" s="226" t="s">
        <v>83</v>
      </c>
      <c r="AY859" s="19" t="s">
        <v>143</v>
      </c>
      <c r="BE859" s="227">
        <f>IF(N859="základní",J859,0)</f>
        <v>0</v>
      </c>
      <c r="BF859" s="227">
        <f>IF(N859="snížená",J859,0)</f>
        <v>0</v>
      </c>
      <c r="BG859" s="227">
        <f>IF(N859="zákl. přenesená",J859,0)</f>
        <v>0</v>
      </c>
      <c r="BH859" s="227">
        <f>IF(N859="sníž. přenesená",J859,0)</f>
        <v>0</v>
      </c>
      <c r="BI859" s="227">
        <f>IF(N859="nulová",J859,0)</f>
        <v>0</v>
      </c>
      <c r="BJ859" s="19" t="s">
        <v>81</v>
      </c>
      <c r="BK859" s="227">
        <f>ROUND(I859*H859,2)</f>
        <v>0</v>
      </c>
      <c r="BL859" s="19" t="s">
        <v>276</v>
      </c>
      <c r="BM859" s="226" t="s">
        <v>1073</v>
      </c>
    </row>
    <row r="860" s="2" customFormat="1">
      <c r="A860" s="40"/>
      <c r="B860" s="41"/>
      <c r="C860" s="42"/>
      <c r="D860" s="228" t="s">
        <v>152</v>
      </c>
      <c r="E860" s="42"/>
      <c r="F860" s="229" t="s">
        <v>1074</v>
      </c>
      <c r="G860" s="42"/>
      <c r="H860" s="42"/>
      <c r="I860" s="230"/>
      <c r="J860" s="42"/>
      <c r="K860" s="42"/>
      <c r="L860" s="46"/>
      <c r="M860" s="231"/>
      <c r="N860" s="232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152</v>
      </c>
      <c r="AU860" s="19" t="s">
        <v>83</v>
      </c>
    </row>
    <row r="861" s="14" customFormat="1">
      <c r="A861" s="14"/>
      <c r="B861" s="244"/>
      <c r="C861" s="245"/>
      <c r="D861" s="235" t="s">
        <v>154</v>
      </c>
      <c r="E861" s="246" t="s">
        <v>19</v>
      </c>
      <c r="F861" s="247" t="s">
        <v>1075</v>
      </c>
      <c r="G861" s="245"/>
      <c r="H861" s="248">
        <v>35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154</v>
      </c>
      <c r="AU861" s="254" t="s">
        <v>83</v>
      </c>
      <c r="AV861" s="14" t="s">
        <v>83</v>
      </c>
      <c r="AW861" s="14" t="s">
        <v>35</v>
      </c>
      <c r="AX861" s="14" t="s">
        <v>74</v>
      </c>
      <c r="AY861" s="254" t="s">
        <v>143</v>
      </c>
    </row>
    <row r="862" s="15" customFormat="1">
      <c r="A862" s="15"/>
      <c r="B862" s="255"/>
      <c r="C862" s="256"/>
      <c r="D862" s="235" t="s">
        <v>154</v>
      </c>
      <c r="E862" s="257" t="s">
        <v>19</v>
      </c>
      <c r="F862" s="258" t="s">
        <v>157</v>
      </c>
      <c r="G862" s="256"/>
      <c r="H862" s="259">
        <v>35</v>
      </c>
      <c r="I862" s="260"/>
      <c r="J862" s="256"/>
      <c r="K862" s="256"/>
      <c r="L862" s="261"/>
      <c r="M862" s="262"/>
      <c r="N862" s="263"/>
      <c r="O862" s="263"/>
      <c r="P862" s="263"/>
      <c r="Q862" s="263"/>
      <c r="R862" s="263"/>
      <c r="S862" s="263"/>
      <c r="T862" s="264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5" t="s">
        <v>154</v>
      </c>
      <c r="AU862" s="265" t="s">
        <v>83</v>
      </c>
      <c r="AV862" s="15" t="s">
        <v>150</v>
      </c>
      <c r="AW862" s="15" t="s">
        <v>35</v>
      </c>
      <c r="AX862" s="15" t="s">
        <v>81</v>
      </c>
      <c r="AY862" s="265" t="s">
        <v>143</v>
      </c>
    </row>
    <row r="863" s="2" customFormat="1" ht="24.15" customHeight="1">
      <c r="A863" s="40"/>
      <c r="B863" s="41"/>
      <c r="C863" s="215" t="s">
        <v>1076</v>
      </c>
      <c r="D863" s="215" t="s">
        <v>145</v>
      </c>
      <c r="E863" s="216" t="s">
        <v>1077</v>
      </c>
      <c r="F863" s="217" t="s">
        <v>1078</v>
      </c>
      <c r="G863" s="218" t="s">
        <v>341</v>
      </c>
      <c r="H863" s="219">
        <v>79.5</v>
      </c>
      <c r="I863" s="220"/>
      <c r="J863" s="221">
        <f>ROUND(I863*H863,2)</f>
        <v>0</v>
      </c>
      <c r="K863" s="217" t="s">
        <v>149</v>
      </c>
      <c r="L863" s="46"/>
      <c r="M863" s="222" t="s">
        <v>19</v>
      </c>
      <c r="N863" s="223" t="s">
        <v>45</v>
      </c>
      <c r="O863" s="86"/>
      <c r="P863" s="224">
        <f>O863*H863</f>
        <v>0</v>
      </c>
      <c r="Q863" s="224">
        <v>0</v>
      </c>
      <c r="R863" s="224">
        <f>Q863*H863</f>
        <v>0</v>
      </c>
      <c r="S863" s="224">
        <v>0.0025999999999999999</v>
      </c>
      <c r="T863" s="225">
        <f>S863*H863</f>
        <v>0.2067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26" t="s">
        <v>276</v>
      </c>
      <c r="AT863" s="226" t="s">
        <v>145</v>
      </c>
      <c r="AU863" s="226" t="s">
        <v>83</v>
      </c>
      <c r="AY863" s="19" t="s">
        <v>143</v>
      </c>
      <c r="BE863" s="227">
        <f>IF(N863="základní",J863,0)</f>
        <v>0</v>
      </c>
      <c r="BF863" s="227">
        <f>IF(N863="snížená",J863,0)</f>
        <v>0</v>
      </c>
      <c r="BG863" s="227">
        <f>IF(N863="zákl. přenesená",J863,0)</f>
        <v>0</v>
      </c>
      <c r="BH863" s="227">
        <f>IF(N863="sníž. přenesená",J863,0)</f>
        <v>0</v>
      </c>
      <c r="BI863" s="227">
        <f>IF(N863="nulová",J863,0)</f>
        <v>0</v>
      </c>
      <c r="BJ863" s="19" t="s">
        <v>81</v>
      </c>
      <c r="BK863" s="227">
        <f>ROUND(I863*H863,2)</f>
        <v>0</v>
      </c>
      <c r="BL863" s="19" t="s">
        <v>276</v>
      </c>
      <c r="BM863" s="226" t="s">
        <v>1079</v>
      </c>
    </row>
    <row r="864" s="2" customFormat="1">
      <c r="A864" s="40"/>
      <c r="B864" s="41"/>
      <c r="C864" s="42"/>
      <c r="D864" s="228" t="s">
        <v>152</v>
      </c>
      <c r="E864" s="42"/>
      <c r="F864" s="229" t="s">
        <v>1080</v>
      </c>
      <c r="G864" s="42"/>
      <c r="H864" s="42"/>
      <c r="I864" s="230"/>
      <c r="J864" s="42"/>
      <c r="K864" s="42"/>
      <c r="L864" s="46"/>
      <c r="M864" s="231"/>
      <c r="N864" s="232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9" t="s">
        <v>152</v>
      </c>
      <c r="AU864" s="19" t="s">
        <v>83</v>
      </c>
    </row>
    <row r="865" s="13" customFormat="1">
      <c r="A865" s="13"/>
      <c r="B865" s="233"/>
      <c r="C865" s="234"/>
      <c r="D865" s="235" t="s">
        <v>154</v>
      </c>
      <c r="E865" s="236" t="s">
        <v>19</v>
      </c>
      <c r="F865" s="237" t="s">
        <v>1081</v>
      </c>
      <c r="G865" s="234"/>
      <c r="H865" s="236" t="s">
        <v>19</v>
      </c>
      <c r="I865" s="238"/>
      <c r="J865" s="234"/>
      <c r="K865" s="234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154</v>
      </c>
      <c r="AU865" s="243" t="s">
        <v>83</v>
      </c>
      <c r="AV865" s="13" t="s">
        <v>81</v>
      </c>
      <c r="AW865" s="13" t="s">
        <v>35</v>
      </c>
      <c r="AX865" s="13" t="s">
        <v>74</v>
      </c>
      <c r="AY865" s="243" t="s">
        <v>143</v>
      </c>
    </row>
    <row r="866" s="14" customFormat="1">
      <c r="A866" s="14"/>
      <c r="B866" s="244"/>
      <c r="C866" s="245"/>
      <c r="D866" s="235" t="s">
        <v>154</v>
      </c>
      <c r="E866" s="246" t="s">
        <v>19</v>
      </c>
      <c r="F866" s="247" t="s">
        <v>1082</v>
      </c>
      <c r="G866" s="245"/>
      <c r="H866" s="248">
        <v>79.5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4" t="s">
        <v>154</v>
      </c>
      <c r="AU866" s="254" t="s">
        <v>83</v>
      </c>
      <c r="AV866" s="14" t="s">
        <v>83</v>
      </c>
      <c r="AW866" s="14" t="s">
        <v>35</v>
      </c>
      <c r="AX866" s="14" t="s">
        <v>74</v>
      </c>
      <c r="AY866" s="254" t="s">
        <v>143</v>
      </c>
    </row>
    <row r="867" s="15" customFormat="1">
      <c r="A867" s="15"/>
      <c r="B867" s="255"/>
      <c r="C867" s="256"/>
      <c r="D867" s="235" t="s">
        <v>154</v>
      </c>
      <c r="E867" s="257" t="s">
        <v>19</v>
      </c>
      <c r="F867" s="258" t="s">
        <v>157</v>
      </c>
      <c r="G867" s="256"/>
      <c r="H867" s="259">
        <v>79.5</v>
      </c>
      <c r="I867" s="260"/>
      <c r="J867" s="256"/>
      <c r="K867" s="256"/>
      <c r="L867" s="261"/>
      <c r="M867" s="262"/>
      <c r="N867" s="263"/>
      <c r="O867" s="263"/>
      <c r="P867" s="263"/>
      <c r="Q867" s="263"/>
      <c r="R867" s="263"/>
      <c r="S867" s="263"/>
      <c r="T867" s="264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5" t="s">
        <v>154</v>
      </c>
      <c r="AU867" s="265" t="s">
        <v>83</v>
      </c>
      <c r="AV867" s="15" t="s">
        <v>150</v>
      </c>
      <c r="AW867" s="15" t="s">
        <v>35</v>
      </c>
      <c r="AX867" s="15" t="s">
        <v>81</v>
      </c>
      <c r="AY867" s="265" t="s">
        <v>143</v>
      </c>
    </row>
    <row r="868" s="2" customFormat="1" ht="24.15" customHeight="1">
      <c r="A868" s="40"/>
      <c r="B868" s="41"/>
      <c r="C868" s="215" t="s">
        <v>1083</v>
      </c>
      <c r="D868" s="215" t="s">
        <v>145</v>
      </c>
      <c r="E868" s="216" t="s">
        <v>1084</v>
      </c>
      <c r="F868" s="217" t="s">
        <v>1085</v>
      </c>
      <c r="G868" s="218" t="s">
        <v>341</v>
      </c>
      <c r="H868" s="219">
        <v>73.799999999999997</v>
      </c>
      <c r="I868" s="220"/>
      <c r="J868" s="221">
        <f>ROUND(I868*H868,2)</f>
        <v>0</v>
      </c>
      <c r="K868" s="217" t="s">
        <v>149</v>
      </c>
      <c r="L868" s="46"/>
      <c r="M868" s="222" t="s">
        <v>19</v>
      </c>
      <c r="N868" s="223" t="s">
        <v>45</v>
      </c>
      <c r="O868" s="86"/>
      <c r="P868" s="224">
        <f>O868*H868</f>
        <v>0</v>
      </c>
      <c r="Q868" s="224">
        <v>0</v>
      </c>
      <c r="R868" s="224">
        <f>Q868*H868</f>
        <v>0</v>
      </c>
      <c r="S868" s="224">
        <v>0.0060499999999999998</v>
      </c>
      <c r="T868" s="225">
        <f>S868*H868</f>
        <v>0.44648999999999994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26" t="s">
        <v>276</v>
      </c>
      <c r="AT868" s="226" t="s">
        <v>145</v>
      </c>
      <c r="AU868" s="226" t="s">
        <v>83</v>
      </c>
      <c r="AY868" s="19" t="s">
        <v>143</v>
      </c>
      <c r="BE868" s="227">
        <f>IF(N868="základní",J868,0)</f>
        <v>0</v>
      </c>
      <c r="BF868" s="227">
        <f>IF(N868="snížená",J868,0)</f>
        <v>0</v>
      </c>
      <c r="BG868" s="227">
        <f>IF(N868="zákl. přenesená",J868,0)</f>
        <v>0</v>
      </c>
      <c r="BH868" s="227">
        <f>IF(N868="sníž. přenesená",J868,0)</f>
        <v>0</v>
      </c>
      <c r="BI868" s="227">
        <f>IF(N868="nulová",J868,0)</f>
        <v>0</v>
      </c>
      <c r="BJ868" s="19" t="s">
        <v>81</v>
      </c>
      <c r="BK868" s="227">
        <f>ROUND(I868*H868,2)</f>
        <v>0</v>
      </c>
      <c r="BL868" s="19" t="s">
        <v>276</v>
      </c>
      <c r="BM868" s="226" t="s">
        <v>1086</v>
      </c>
    </row>
    <row r="869" s="2" customFormat="1">
      <c r="A869" s="40"/>
      <c r="B869" s="41"/>
      <c r="C869" s="42"/>
      <c r="D869" s="228" t="s">
        <v>152</v>
      </c>
      <c r="E869" s="42"/>
      <c r="F869" s="229" t="s">
        <v>1087</v>
      </c>
      <c r="G869" s="42"/>
      <c r="H869" s="42"/>
      <c r="I869" s="230"/>
      <c r="J869" s="42"/>
      <c r="K869" s="42"/>
      <c r="L869" s="46"/>
      <c r="M869" s="231"/>
      <c r="N869" s="232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152</v>
      </c>
      <c r="AU869" s="19" t="s">
        <v>83</v>
      </c>
    </row>
    <row r="870" s="13" customFormat="1">
      <c r="A870" s="13"/>
      <c r="B870" s="233"/>
      <c r="C870" s="234"/>
      <c r="D870" s="235" t="s">
        <v>154</v>
      </c>
      <c r="E870" s="236" t="s">
        <v>19</v>
      </c>
      <c r="F870" s="237" t="s">
        <v>1088</v>
      </c>
      <c r="G870" s="234"/>
      <c r="H870" s="236" t="s">
        <v>19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154</v>
      </c>
      <c r="AU870" s="243" t="s">
        <v>83</v>
      </c>
      <c r="AV870" s="13" t="s">
        <v>81</v>
      </c>
      <c r="AW870" s="13" t="s">
        <v>35</v>
      </c>
      <c r="AX870" s="13" t="s">
        <v>74</v>
      </c>
      <c r="AY870" s="243" t="s">
        <v>143</v>
      </c>
    </row>
    <row r="871" s="14" customFormat="1">
      <c r="A871" s="14"/>
      <c r="B871" s="244"/>
      <c r="C871" s="245"/>
      <c r="D871" s="235" t="s">
        <v>154</v>
      </c>
      <c r="E871" s="246" t="s">
        <v>19</v>
      </c>
      <c r="F871" s="247" t="s">
        <v>1089</v>
      </c>
      <c r="G871" s="245"/>
      <c r="H871" s="248">
        <v>73.799999999999997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154</v>
      </c>
      <c r="AU871" s="254" t="s">
        <v>83</v>
      </c>
      <c r="AV871" s="14" t="s">
        <v>83</v>
      </c>
      <c r="AW871" s="14" t="s">
        <v>35</v>
      </c>
      <c r="AX871" s="14" t="s">
        <v>74</v>
      </c>
      <c r="AY871" s="254" t="s">
        <v>143</v>
      </c>
    </row>
    <row r="872" s="15" customFormat="1">
      <c r="A872" s="15"/>
      <c r="B872" s="255"/>
      <c r="C872" s="256"/>
      <c r="D872" s="235" t="s">
        <v>154</v>
      </c>
      <c r="E872" s="257" t="s">
        <v>19</v>
      </c>
      <c r="F872" s="258" t="s">
        <v>157</v>
      </c>
      <c r="G872" s="256"/>
      <c r="H872" s="259">
        <v>73.799999999999997</v>
      </c>
      <c r="I872" s="260"/>
      <c r="J872" s="256"/>
      <c r="K872" s="256"/>
      <c r="L872" s="261"/>
      <c r="M872" s="262"/>
      <c r="N872" s="263"/>
      <c r="O872" s="263"/>
      <c r="P872" s="263"/>
      <c r="Q872" s="263"/>
      <c r="R872" s="263"/>
      <c r="S872" s="263"/>
      <c r="T872" s="264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5" t="s">
        <v>154</v>
      </c>
      <c r="AU872" s="265" t="s">
        <v>83</v>
      </c>
      <c r="AV872" s="15" t="s">
        <v>150</v>
      </c>
      <c r="AW872" s="15" t="s">
        <v>35</v>
      </c>
      <c r="AX872" s="15" t="s">
        <v>81</v>
      </c>
      <c r="AY872" s="265" t="s">
        <v>143</v>
      </c>
    </row>
    <row r="873" s="2" customFormat="1" ht="37.8" customHeight="1">
      <c r="A873" s="40"/>
      <c r="B873" s="41"/>
      <c r="C873" s="215" t="s">
        <v>1090</v>
      </c>
      <c r="D873" s="215" t="s">
        <v>145</v>
      </c>
      <c r="E873" s="216" t="s">
        <v>1091</v>
      </c>
      <c r="F873" s="217" t="s">
        <v>1092</v>
      </c>
      <c r="G873" s="218" t="s">
        <v>160</v>
      </c>
      <c r="H873" s="219">
        <v>1628</v>
      </c>
      <c r="I873" s="220"/>
      <c r="J873" s="221">
        <f>ROUND(I873*H873,2)</f>
        <v>0</v>
      </c>
      <c r="K873" s="217" t="s">
        <v>149</v>
      </c>
      <c r="L873" s="46"/>
      <c r="M873" s="222" t="s">
        <v>19</v>
      </c>
      <c r="N873" s="223" t="s">
        <v>45</v>
      </c>
      <c r="O873" s="86"/>
      <c r="P873" s="224">
        <f>O873*H873</f>
        <v>0</v>
      </c>
      <c r="Q873" s="224">
        <v>0.00299</v>
      </c>
      <c r="R873" s="224">
        <f>Q873*H873</f>
        <v>4.8677200000000003</v>
      </c>
      <c r="S873" s="224">
        <v>0</v>
      </c>
      <c r="T873" s="225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26" t="s">
        <v>276</v>
      </c>
      <c r="AT873" s="226" t="s">
        <v>145</v>
      </c>
      <c r="AU873" s="226" t="s">
        <v>83</v>
      </c>
      <c r="AY873" s="19" t="s">
        <v>143</v>
      </c>
      <c r="BE873" s="227">
        <f>IF(N873="základní",J873,0)</f>
        <v>0</v>
      </c>
      <c r="BF873" s="227">
        <f>IF(N873="snížená",J873,0)</f>
        <v>0</v>
      </c>
      <c r="BG873" s="227">
        <f>IF(N873="zákl. přenesená",J873,0)</f>
        <v>0</v>
      </c>
      <c r="BH873" s="227">
        <f>IF(N873="sníž. přenesená",J873,0)</f>
        <v>0</v>
      </c>
      <c r="BI873" s="227">
        <f>IF(N873="nulová",J873,0)</f>
        <v>0</v>
      </c>
      <c r="BJ873" s="19" t="s">
        <v>81</v>
      </c>
      <c r="BK873" s="227">
        <f>ROUND(I873*H873,2)</f>
        <v>0</v>
      </c>
      <c r="BL873" s="19" t="s">
        <v>276</v>
      </c>
      <c r="BM873" s="226" t="s">
        <v>1093</v>
      </c>
    </row>
    <row r="874" s="2" customFormat="1">
      <c r="A874" s="40"/>
      <c r="B874" s="41"/>
      <c r="C874" s="42"/>
      <c r="D874" s="228" t="s">
        <v>152</v>
      </c>
      <c r="E874" s="42"/>
      <c r="F874" s="229" t="s">
        <v>1094</v>
      </c>
      <c r="G874" s="42"/>
      <c r="H874" s="42"/>
      <c r="I874" s="230"/>
      <c r="J874" s="42"/>
      <c r="K874" s="42"/>
      <c r="L874" s="46"/>
      <c r="M874" s="231"/>
      <c r="N874" s="232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152</v>
      </c>
      <c r="AU874" s="19" t="s">
        <v>83</v>
      </c>
    </row>
    <row r="875" s="14" customFormat="1">
      <c r="A875" s="14"/>
      <c r="B875" s="244"/>
      <c r="C875" s="245"/>
      <c r="D875" s="235" t="s">
        <v>154</v>
      </c>
      <c r="E875" s="246" t="s">
        <v>19</v>
      </c>
      <c r="F875" s="247" t="s">
        <v>1095</v>
      </c>
      <c r="G875" s="245"/>
      <c r="H875" s="248">
        <v>1628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4" t="s">
        <v>154</v>
      </c>
      <c r="AU875" s="254" t="s">
        <v>83</v>
      </c>
      <c r="AV875" s="14" t="s">
        <v>83</v>
      </c>
      <c r="AW875" s="14" t="s">
        <v>35</v>
      </c>
      <c r="AX875" s="14" t="s">
        <v>74</v>
      </c>
      <c r="AY875" s="254" t="s">
        <v>143</v>
      </c>
    </row>
    <row r="876" s="15" customFormat="1">
      <c r="A876" s="15"/>
      <c r="B876" s="255"/>
      <c r="C876" s="256"/>
      <c r="D876" s="235" t="s">
        <v>154</v>
      </c>
      <c r="E876" s="257" t="s">
        <v>19</v>
      </c>
      <c r="F876" s="258" t="s">
        <v>157</v>
      </c>
      <c r="G876" s="256"/>
      <c r="H876" s="259">
        <v>1628</v>
      </c>
      <c r="I876" s="260"/>
      <c r="J876" s="256"/>
      <c r="K876" s="256"/>
      <c r="L876" s="261"/>
      <c r="M876" s="262"/>
      <c r="N876" s="263"/>
      <c r="O876" s="263"/>
      <c r="P876" s="263"/>
      <c r="Q876" s="263"/>
      <c r="R876" s="263"/>
      <c r="S876" s="263"/>
      <c r="T876" s="264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5" t="s">
        <v>154</v>
      </c>
      <c r="AU876" s="265" t="s">
        <v>83</v>
      </c>
      <c r="AV876" s="15" t="s">
        <v>150</v>
      </c>
      <c r="AW876" s="15" t="s">
        <v>35</v>
      </c>
      <c r="AX876" s="15" t="s">
        <v>81</v>
      </c>
      <c r="AY876" s="265" t="s">
        <v>143</v>
      </c>
    </row>
    <row r="877" s="2" customFormat="1" ht="33" customHeight="1">
      <c r="A877" s="40"/>
      <c r="B877" s="41"/>
      <c r="C877" s="215" t="s">
        <v>1096</v>
      </c>
      <c r="D877" s="215" t="s">
        <v>145</v>
      </c>
      <c r="E877" s="216" t="s">
        <v>1097</v>
      </c>
      <c r="F877" s="217" t="s">
        <v>1098</v>
      </c>
      <c r="G877" s="218" t="s">
        <v>265</v>
      </c>
      <c r="H877" s="219">
        <v>1702</v>
      </c>
      <c r="I877" s="220"/>
      <c r="J877" s="221">
        <f>ROUND(I877*H877,2)</f>
        <v>0</v>
      </c>
      <c r="K877" s="217" t="s">
        <v>149</v>
      </c>
      <c r="L877" s="46"/>
      <c r="M877" s="222" t="s">
        <v>19</v>
      </c>
      <c r="N877" s="223" t="s">
        <v>45</v>
      </c>
      <c r="O877" s="86"/>
      <c r="P877" s="224">
        <f>O877*H877</f>
        <v>0</v>
      </c>
      <c r="Q877" s="224">
        <v>8.0000000000000007E-05</v>
      </c>
      <c r="R877" s="224">
        <f>Q877*H877</f>
        <v>0.13616</v>
      </c>
      <c r="S877" s="224">
        <v>0</v>
      </c>
      <c r="T877" s="225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6" t="s">
        <v>276</v>
      </c>
      <c r="AT877" s="226" t="s">
        <v>145</v>
      </c>
      <c r="AU877" s="226" t="s">
        <v>83</v>
      </c>
      <c r="AY877" s="19" t="s">
        <v>143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19" t="s">
        <v>81</v>
      </c>
      <c r="BK877" s="227">
        <f>ROUND(I877*H877,2)</f>
        <v>0</v>
      </c>
      <c r="BL877" s="19" t="s">
        <v>276</v>
      </c>
      <c r="BM877" s="226" t="s">
        <v>1099</v>
      </c>
    </row>
    <row r="878" s="2" customFormat="1">
      <c r="A878" s="40"/>
      <c r="B878" s="41"/>
      <c r="C878" s="42"/>
      <c r="D878" s="228" t="s">
        <v>152</v>
      </c>
      <c r="E878" s="42"/>
      <c r="F878" s="229" t="s">
        <v>1100</v>
      </c>
      <c r="G878" s="42"/>
      <c r="H878" s="42"/>
      <c r="I878" s="230"/>
      <c r="J878" s="42"/>
      <c r="K878" s="42"/>
      <c r="L878" s="46"/>
      <c r="M878" s="231"/>
      <c r="N878" s="232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152</v>
      </c>
      <c r="AU878" s="19" t="s">
        <v>83</v>
      </c>
    </row>
    <row r="879" s="14" customFormat="1">
      <c r="A879" s="14"/>
      <c r="B879" s="244"/>
      <c r="C879" s="245"/>
      <c r="D879" s="235" t="s">
        <v>154</v>
      </c>
      <c r="E879" s="246" t="s">
        <v>19</v>
      </c>
      <c r="F879" s="247" t="s">
        <v>1101</v>
      </c>
      <c r="G879" s="245"/>
      <c r="H879" s="248">
        <v>1702</v>
      </c>
      <c r="I879" s="249"/>
      <c r="J879" s="245"/>
      <c r="K879" s="245"/>
      <c r="L879" s="250"/>
      <c r="M879" s="251"/>
      <c r="N879" s="252"/>
      <c r="O879" s="252"/>
      <c r="P879" s="252"/>
      <c r="Q879" s="252"/>
      <c r="R879" s="252"/>
      <c r="S879" s="252"/>
      <c r="T879" s="25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4" t="s">
        <v>154</v>
      </c>
      <c r="AU879" s="254" t="s">
        <v>83</v>
      </c>
      <c r="AV879" s="14" t="s">
        <v>83</v>
      </c>
      <c r="AW879" s="14" t="s">
        <v>35</v>
      </c>
      <c r="AX879" s="14" t="s">
        <v>74</v>
      </c>
      <c r="AY879" s="254" t="s">
        <v>143</v>
      </c>
    </row>
    <row r="880" s="15" customFormat="1">
      <c r="A880" s="15"/>
      <c r="B880" s="255"/>
      <c r="C880" s="256"/>
      <c r="D880" s="235" t="s">
        <v>154</v>
      </c>
      <c r="E880" s="257" t="s">
        <v>19</v>
      </c>
      <c r="F880" s="258" t="s">
        <v>157</v>
      </c>
      <c r="G880" s="256"/>
      <c r="H880" s="259">
        <v>1702</v>
      </c>
      <c r="I880" s="260"/>
      <c r="J880" s="256"/>
      <c r="K880" s="256"/>
      <c r="L880" s="261"/>
      <c r="M880" s="262"/>
      <c r="N880" s="263"/>
      <c r="O880" s="263"/>
      <c r="P880" s="263"/>
      <c r="Q880" s="263"/>
      <c r="R880" s="263"/>
      <c r="S880" s="263"/>
      <c r="T880" s="264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5" t="s">
        <v>154</v>
      </c>
      <c r="AU880" s="265" t="s">
        <v>83</v>
      </c>
      <c r="AV880" s="15" t="s">
        <v>150</v>
      </c>
      <c r="AW880" s="15" t="s">
        <v>35</v>
      </c>
      <c r="AX880" s="15" t="s">
        <v>81</v>
      </c>
      <c r="AY880" s="265" t="s">
        <v>143</v>
      </c>
    </row>
    <row r="881" s="2" customFormat="1" ht="37.8" customHeight="1">
      <c r="A881" s="40"/>
      <c r="B881" s="41"/>
      <c r="C881" s="215" t="s">
        <v>1102</v>
      </c>
      <c r="D881" s="215" t="s">
        <v>145</v>
      </c>
      <c r="E881" s="216" t="s">
        <v>1103</v>
      </c>
      <c r="F881" s="217" t="s">
        <v>1104</v>
      </c>
      <c r="G881" s="218" t="s">
        <v>341</v>
      </c>
      <c r="H881" s="219">
        <v>91</v>
      </c>
      <c r="I881" s="220"/>
      <c r="J881" s="221">
        <f>ROUND(I881*H881,2)</f>
        <v>0</v>
      </c>
      <c r="K881" s="217" t="s">
        <v>149</v>
      </c>
      <c r="L881" s="46"/>
      <c r="M881" s="222" t="s">
        <v>19</v>
      </c>
      <c r="N881" s="223" t="s">
        <v>45</v>
      </c>
      <c r="O881" s="86"/>
      <c r="P881" s="224">
        <f>O881*H881</f>
        <v>0</v>
      </c>
      <c r="Q881" s="224">
        <v>0.0037699999999999999</v>
      </c>
      <c r="R881" s="224">
        <f>Q881*H881</f>
        <v>0.34306999999999999</v>
      </c>
      <c r="S881" s="224">
        <v>0</v>
      </c>
      <c r="T881" s="225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26" t="s">
        <v>276</v>
      </c>
      <c r="AT881" s="226" t="s">
        <v>145</v>
      </c>
      <c r="AU881" s="226" t="s">
        <v>83</v>
      </c>
      <c r="AY881" s="19" t="s">
        <v>143</v>
      </c>
      <c r="BE881" s="227">
        <f>IF(N881="základní",J881,0)</f>
        <v>0</v>
      </c>
      <c r="BF881" s="227">
        <f>IF(N881="snížená",J881,0)</f>
        <v>0</v>
      </c>
      <c r="BG881" s="227">
        <f>IF(N881="zákl. přenesená",J881,0)</f>
        <v>0</v>
      </c>
      <c r="BH881" s="227">
        <f>IF(N881="sníž. přenesená",J881,0)</f>
        <v>0</v>
      </c>
      <c r="BI881" s="227">
        <f>IF(N881="nulová",J881,0)</f>
        <v>0</v>
      </c>
      <c r="BJ881" s="19" t="s">
        <v>81</v>
      </c>
      <c r="BK881" s="227">
        <f>ROUND(I881*H881,2)</f>
        <v>0</v>
      </c>
      <c r="BL881" s="19" t="s">
        <v>276</v>
      </c>
      <c r="BM881" s="226" t="s">
        <v>1105</v>
      </c>
    </row>
    <row r="882" s="2" customFormat="1">
      <c r="A882" s="40"/>
      <c r="B882" s="41"/>
      <c r="C882" s="42"/>
      <c r="D882" s="228" t="s">
        <v>152</v>
      </c>
      <c r="E882" s="42"/>
      <c r="F882" s="229" t="s">
        <v>1106</v>
      </c>
      <c r="G882" s="42"/>
      <c r="H882" s="42"/>
      <c r="I882" s="230"/>
      <c r="J882" s="42"/>
      <c r="K882" s="42"/>
      <c r="L882" s="46"/>
      <c r="M882" s="231"/>
      <c r="N882" s="232"/>
      <c r="O882" s="86"/>
      <c r="P882" s="86"/>
      <c r="Q882" s="86"/>
      <c r="R882" s="86"/>
      <c r="S882" s="86"/>
      <c r="T882" s="87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T882" s="19" t="s">
        <v>152</v>
      </c>
      <c r="AU882" s="19" t="s">
        <v>83</v>
      </c>
    </row>
    <row r="883" s="14" customFormat="1">
      <c r="A883" s="14"/>
      <c r="B883" s="244"/>
      <c r="C883" s="245"/>
      <c r="D883" s="235" t="s">
        <v>154</v>
      </c>
      <c r="E883" s="246" t="s">
        <v>19</v>
      </c>
      <c r="F883" s="247" t="s">
        <v>1107</v>
      </c>
      <c r="G883" s="245"/>
      <c r="H883" s="248">
        <v>91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4" t="s">
        <v>154</v>
      </c>
      <c r="AU883" s="254" t="s">
        <v>83</v>
      </c>
      <c r="AV883" s="14" t="s">
        <v>83</v>
      </c>
      <c r="AW883" s="14" t="s">
        <v>35</v>
      </c>
      <c r="AX883" s="14" t="s">
        <v>74</v>
      </c>
      <c r="AY883" s="254" t="s">
        <v>143</v>
      </c>
    </row>
    <row r="884" s="15" customFormat="1">
      <c r="A884" s="15"/>
      <c r="B884" s="255"/>
      <c r="C884" s="256"/>
      <c r="D884" s="235" t="s">
        <v>154</v>
      </c>
      <c r="E884" s="257" t="s">
        <v>19</v>
      </c>
      <c r="F884" s="258" t="s">
        <v>157</v>
      </c>
      <c r="G884" s="256"/>
      <c r="H884" s="259">
        <v>91</v>
      </c>
      <c r="I884" s="260"/>
      <c r="J884" s="256"/>
      <c r="K884" s="256"/>
      <c r="L884" s="261"/>
      <c r="M884" s="262"/>
      <c r="N884" s="263"/>
      <c r="O884" s="263"/>
      <c r="P884" s="263"/>
      <c r="Q884" s="263"/>
      <c r="R884" s="263"/>
      <c r="S884" s="263"/>
      <c r="T884" s="264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5" t="s">
        <v>154</v>
      </c>
      <c r="AU884" s="265" t="s">
        <v>83</v>
      </c>
      <c r="AV884" s="15" t="s">
        <v>150</v>
      </c>
      <c r="AW884" s="15" t="s">
        <v>35</v>
      </c>
      <c r="AX884" s="15" t="s">
        <v>81</v>
      </c>
      <c r="AY884" s="265" t="s">
        <v>143</v>
      </c>
    </row>
    <row r="885" s="2" customFormat="1" ht="37.8" customHeight="1">
      <c r="A885" s="40"/>
      <c r="B885" s="41"/>
      <c r="C885" s="215" t="s">
        <v>1108</v>
      </c>
      <c r="D885" s="215" t="s">
        <v>145</v>
      </c>
      <c r="E885" s="216" t="s">
        <v>1109</v>
      </c>
      <c r="F885" s="217" t="s">
        <v>1110</v>
      </c>
      <c r="G885" s="218" t="s">
        <v>341</v>
      </c>
      <c r="H885" s="219">
        <v>45</v>
      </c>
      <c r="I885" s="220"/>
      <c r="J885" s="221">
        <f>ROUND(I885*H885,2)</f>
        <v>0</v>
      </c>
      <c r="K885" s="217" t="s">
        <v>149</v>
      </c>
      <c r="L885" s="46"/>
      <c r="M885" s="222" t="s">
        <v>19</v>
      </c>
      <c r="N885" s="223" t="s">
        <v>45</v>
      </c>
      <c r="O885" s="86"/>
      <c r="P885" s="224">
        <f>O885*H885</f>
        <v>0</v>
      </c>
      <c r="Q885" s="224">
        <v>0.0037699999999999999</v>
      </c>
      <c r="R885" s="224">
        <f>Q885*H885</f>
        <v>0.16965</v>
      </c>
      <c r="S885" s="224">
        <v>0</v>
      </c>
      <c r="T885" s="225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26" t="s">
        <v>276</v>
      </c>
      <c r="AT885" s="226" t="s">
        <v>145</v>
      </c>
      <c r="AU885" s="226" t="s">
        <v>83</v>
      </c>
      <c r="AY885" s="19" t="s">
        <v>143</v>
      </c>
      <c r="BE885" s="227">
        <f>IF(N885="základní",J885,0)</f>
        <v>0</v>
      </c>
      <c r="BF885" s="227">
        <f>IF(N885="snížená",J885,0)</f>
        <v>0</v>
      </c>
      <c r="BG885" s="227">
        <f>IF(N885="zákl. přenesená",J885,0)</f>
        <v>0</v>
      </c>
      <c r="BH885" s="227">
        <f>IF(N885="sníž. přenesená",J885,0)</f>
        <v>0</v>
      </c>
      <c r="BI885" s="227">
        <f>IF(N885="nulová",J885,0)</f>
        <v>0</v>
      </c>
      <c r="BJ885" s="19" t="s">
        <v>81</v>
      </c>
      <c r="BK885" s="227">
        <f>ROUND(I885*H885,2)</f>
        <v>0</v>
      </c>
      <c r="BL885" s="19" t="s">
        <v>276</v>
      </c>
      <c r="BM885" s="226" t="s">
        <v>1111</v>
      </c>
    </row>
    <row r="886" s="2" customFormat="1">
      <c r="A886" s="40"/>
      <c r="B886" s="41"/>
      <c r="C886" s="42"/>
      <c r="D886" s="228" t="s">
        <v>152</v>
      </c>
      <c r="E886" s="42"/>
      <c r="F886" s="229" t="s">
        <v>1112</v>
      </c>
      <c r="G886" s="42"/>
      <c r="H886" s="42"/>
      <c r="I886" s="230"/>
      <c r="J886" s="42"/>
      <c r="K886" s="42"/>
      <c r="L886" s="46"/>
      <c r="M886" s="231"/>
      <c r="N886" s="232"/>
      <c r="O886" s="86"/>
      <c r="P886" s="86"/>
      <c r="Q886" s="86"/>
      <c r="R886" s="86"/>
      <c r="S886" s="86"/>
      <c r="T886" s="87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T886" s="19" t="s">
        <v>152</v>
      </c>
      <c r="AU886" s="19" t="s">
        <v>83</v>
      </c>
    </row>
    <row r="887" s="14" customFormat="1">
      <c r="A887" s="14"/>
      <c r="B887" s="244"/>
      <c r="C887" s="245"/>
      <c r="D887" s="235" t="s">
        <v>154</v>
      </c>
      <c r="E887" s="246" t="s">
        <v>19</v>
      </c>
      <c r="F887" s="247" t="s">
        <v>1113</v>
      </c>
      <c r="G887" s="245"/>
      <c r="H887" s="248">
        <v>45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154</v>
      </c>
      <c r="AU887" s="254" t="s">
        <v>83</v>
      </c>
      <c r="AV887" s="14" t="s">
        <v>83</v>
      </c>
      <c r="AW887" s="14" t="s">
        <v>35</v>
      </c>
      <c r="AX887" s="14" t="s">
        <v>74</v>
      </c>
      <c r="AY887" s="254" t="s">
        <v>143</v>
      </c>
    </row>
    <row r="888" s="15" customFormat="1">
      <c r="A888" s="15"/>
      <c r="B888" s="255"/>
      <c r="C888" s="256"/>
      <c r="D888" s="235" t="s">
        <v>154</v>
      </c>
      <c r="E888" s="257" t="s">
        <v>19</v>
      </c>
      <c r="F888" s="258" t="s">
        <v>157</v>
      </c>
      <c r="G888" s="256"/>
      <c r="H888" s="259">
        <v>45</v>
      </c>
      <c r="I888" s="260"/>
      <c r="J888" s="256"/>
      <c r="K888" s="256"/>
      <c r="L888" s="261"/>
      <c r="M888" s="262"/>
      <c r="N888" s="263"/>
      <c r="O888" s="263"/>
      <c r="P888" s="263"/>
      <c r="Q888" s="263"/>
      <c r="R888" s="263"/>
      <c r="S888" s="263"/>
      <c r="T888" s="264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65" t="s">
        <v>154</v>
      </c>
      <c r="AU888" s="265" t="s">
        <v>83</v>
      </c>
      <c r="AV888" s="15" t="s">
        <v>150</v>
      </c>
      <c r="AW888" s="15" t="s">
        <v>35</v>
      </c>
      <c r="AX888" s="15" t="s">
        <v>81</v>
      </c>
      <c r="AY888" s="265" t="s">
        <v>143</v>
      </c>
    </row>
    <row r="889" s="2" customFormat="1" ht="24.15" customHeight="1">
      <c r="A889" s="40"/>
      <c r="B889" s="41"/>
      <c r="C889" s="215" t="s">
        <v>1114</v>
      </c>
      <c r="D889" s="215" t="s">
        <v>145</v>
      </c>
      <c r="E889" s="216" t="s">
        <v>1115</v>
      </c>
      <c r="F889" s="217" t="s">
        <v>1116</v>
      </c>
      <c r="G889" s="218" t="s">
        <v>341</v>
      </c>
      <c r="H889" s="219">
        <v>72</v>
      </c>
      <c r="I889" s="220"/>
      <c r="J889" s="221">
        <f>ROUND(I889*H889,2)</f>
        <v>0</v>
      </c>
      <c r="K889" s="217" t="s">
        <v>149</v>
      </c>
      <c r="L889" s="46"/>
      <c r="M889" s="222" t="s">
        <v>19</v>
      </c>
      <c r="N889" s="223" t="s">
        <v>45</v>
      </c>
      <c r="O889" s="86"/>
      <c r="P889" s="224">
        <f>O889*H889</f>
        <v>0</v>
      </c>
      <c r="Q889" s="224">
        <v>0.00297</v>
      </c>
      <c r="R889" s="224">
        <f>Q889*H889</f>
        <v>0.21384</v>
      </c>
      <c r="S889" s="224">
        <v>0</v>
      </c>
      <c r="T889" s="225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26" t="s">
        <v>276</v>
      </c>
      <c r="AT889" s="226" t="s">
        <v>145</v>
      </c>
      <c r="AU889" s="226" t="s">
        <v>83</v>
      </c>
      <c r="AY889" s="19" t="s">
        <v>143</v>
      </c>
      <c r="BE889" s="227">
        <f>IF(N889="základní",J889,0)</f>
        <v>0</v>
      </c>
      <c r="BF889" s="227">
        <f>IF(N889="snížená",J889,0)</f>
        <v>0</v>
      </c>
      <c r="BG889" s="227">
        <f>IF(N889="zákl. přenesená",J889,0)</f>
        <v>0</v>
      </c>
      <c r="BH889" s="227">
        <f>IF(N889="sníž. přenesená",J889,0)</f>
        <v>0</v>
      </c>
      <c r="BI889" s="227">
        <f>IF(N889="nulová",J889,0)</f>
        <v>0</v>
      </c>
      <c r="BJ889" s="19" t="s">
        <v>81</v>
      </c>
      <c r="BK889" s="227">
        <f>ROUND(I889*H889,2)</f>
        <v>0</v>
      </c>
      <c r="BL889" s="19" t="s">
        <v>276</v>
      </c>
      <c r="BM889" s="226" t="s">
        <v>1117</v>
      </c>
    </row>
    <row r="890" s="2" customFormat="1">
      <c r="A890" s="40"/>
      <c r="B890" s="41"/>
      <c r="C890" s="42"/>
      <c r="D890" s="228" t="s">
        <v>152</v>
      </c>
      <c r="E890" s="42"/>
      <c r="F890" s="229" t="s">
        <v>1118</v>
      </c>
      <c r="G890" s="42"/>
      <c r="H890" s="42"/>
      <c r="I890" s="230"/>
      <c r="J890" s="42"/>
      <c r="K890" s="42"/>
      <c r="L890" s="46"/>
      <c r="M890" s="231"/>
      <c r="N890" s="232"/>
      <c r="O890" s="86"/>
      <c r="P890" s="86"/>
      <c r="Q890" s="86"/>
      <c r="R890" s="86"/>
      <c r="S890" s="86"/>
      <c r="T890" s="87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T890" s="19" t="s">
        <v>152</v>
      </c>
      <c r="AU890" s="19" t="s">
        <v>83</v>
      </c>
    </row>
    <row r="891" s="14" customFormat="1">
      <c r="A891" s="14"/>
      <c r="B891" s="244"/>
      <c r="C891" s="245"/>
      <c r="D891" s="235" t="s">
        <v>154</v>
      </c>
      <c r="E891" s="246" t="s">
        <v>19</v>
      </c>
      <c r="F891" s="247" t="s">
        <v>1119</v>
      </c>
      <c r="G891" s="245"/>
      <c r="H891" s="248">
        <v>72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4" t="s">
        <v>154</v>
      </c>
      <c r="AU891" s="254" t="s">
        <v>83</v>
      </c>
      <c r="AV891" s="14" t="s">
        <v>83</v>
      </c>
      <c r="AW891" s="14" t="s">
        <v>35</v>
      </c>
      <c r="AX891" s="14" t="s">
        <v>74</v>
      </c>
      <c r="AY891" s="254" t="s">
        <v>143</v>
      </c>
    </row>
    <row r="892" s="15" customFormat="1">
      <c r="A892" s="15"/>
      <c r="B892" s="255"/>
      <c r="C892" s="256"/>
      <c r="D892" s="235" t="s">
        <v>154</v>
      </c>
      <c r="E892" s="257" t="s">
        <v>19</v>
      </c>
      <c r="F892" s="258" t="s">
        <v>157</v>
      </c>
      <c r="G892" s="256"/>
      <c r="H892" s="259">
        <v>72</v>
      </c>
      <c r="I892" s="260"/>
      <c r="J892" s="256"/>
      <c r="K892" s="256"/>
      <c r="L892" s="261"/>
      <c r="M892" s="262"/>
      <c r="N892" s="263"/>
      <c r="O892" s="263"/>
      <c r="P892" s="263"/>
      <c r="Q892" s="263"/>
      <c r="R892" s="263"/>
      <c r="S892" s="263"/>
      <c r="T892" s="264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65" t="s">
        <v>154</v>
      </c>
      <c r="AU892" s="265" t="s">
        <v>83</v>
      </c>
      <c r="AV892" s="15" t="s">
        <v>150</v>
      </c>
      <c r="AW892" s="15" t="s">
        <v>35</v>
      </c>
      <c r="AX892" s="15" t="s">
        <v>81</v>
      </c>
      <c r="AY892" s="265" t="s">
        <v>143</v>
      </c>
    </row>
    <row r="893" s="2" customFormat="1" ht="37.8" customHeight="1">
      <c r="A893" s="40"/>
      <c r="B893" s="41"/>
      <c r="C893" s="215" t="s">
        <v>1120</v>
      </c>
      <c r="D893" s="215" t="s">
        <v>145</v>
      </c>
      <c r="E893" s="216" t="s">
        <v>1121</v>
      </c>
      <c r="F893" s="217" t="s">
        <v>1122</v>
      </c>
      <c r="G893" s="218" t="s">
        <v>341</v>
      </c>
      <c r="H893" s="219">
        <v>153</v>
      </c>
      <c r="I893" s="220"/>
      <c r="J893" s="221">
        <f>ROUND(I893*H893,2)</f>
        <v>0</v>
      </c>
      <c r="K893" s="217" t="s">
        <v>149</v>
      </c>
      <c r="L893" s="46"/>
      <c r="M893" s="222" t="s">
        <v>19</v>
      </c>
      <c r="N893" s="223" t="s">
        <v>45</v>
      </c>
      <c r="O893" s="86"/>
      <c r="P893" s="224">
        <f>O893*H893</f>
        <v>0</v>
      </c>
      <c r="Q893" s="224">
        <v>0.0015100000000000001</v>
      </c>
      <c r="R893" s="224">
        <f>Q893*H893</f>
        <v>0.23103000000000001</v>
      </c>
      <c r="S893" s="224">
        <v>0</v>
      </c>
      <c r="T893" s="225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26" t="s">
        <v>276</v>
      </c>
      <c r="AT893" s="226" t="s">
        <v>145</v>
      </c>
      <c r="AU893" s="226" t="s">
        <v>83</v>
      </c>
      <c r="AY893" s="19" t="s">
        <v>143</v>
      </c>
      <c r="BE893" s="227">
        <f>IF(N893="základní",J893,0)</f>
        <v>0</v>
      </c>
      <c r="BF893" s="227">
        <f>IF(N893="snížená",J893,0)</f>
        <v>0</v>
      </c>
      <c r="BG893" s="227">
        <f>IF(N893="zákl. přenesená",J893,0)</f>
        <v>0</v>
      </c>
      <c r="BH893" s="227">
        <f>IF(N893="sníž. přenesená",J893,0)</f>
        <v>0</v>
      </c>
      <c r="BI893" s="227">
        <f>IF(N893="nulová",J893,0)</f>
        <v>0</v>
      </c>
      <c r="BJ893" s="19" t="s">
        <v>81</v>
      </c>
      <c r="BK893" s="227">
        <f>ROUND(I893*H893,2)</f>
        <v>0</v>
      </c>
      <c r="BL893" s="19" t="s">
        <v>276</v>
      </c>
      <c r="BM893" s="226" t="s">
        <v>1123</v>
      </c>
    </row>
    <row r="894" s="2" customFormat="1">
      <c r="A894" s="40"/>
      <c r="B894" s="41"/>
      <c r="C894" s="42"/>
      <c r="D894" s="228" t="s">
        <v>152</v>
      </c>
      <c r="E894" s="42"/>
      <c r="F894" s="229" t="s">
        <v>1124</v>
      </c>
      <c r="G894" s="42"/>
      <c r="H894" s="42"/>
      <c r="I894" s="230"/>
      <c r="J894" s="42"/>
      <c r="K894" s="42"/>
      <c r="L894" s="46"/>
      <c r="M894" s="231"/>
      <c r="N894" s="232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152</v>
      </c>
      <c r="AU894" s="19" t="s">
        <v>83</v>
      </c>
    </row>
    <row r="895" s="14" customFormat="1">
      <c r="A895" s="14"/>
      <c r="B895" s="244"/>
      <c r="C895" s="245"/>
      <c r="D895" s="235" t="s">
        <v>154</v>
      </c>
      <c r="E895" s="246" t="s">
        <v>19</v>
      </c>
      <c r="F895" s="247" t="s">
        <v>1125</v>
      </c>
      <c r="G895" s="245"/>
      <c r="H895" s="248">
        <v>153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154</v>
      </c>
      <c r="AU895" s="254" t="s">
        <v>83</v>
      </c>
      <c r="AV895" s="14" t="s">
        <v>83</v>
      </c>
      <c r="AW895" s="14" t="s">
        <v>35</v>
      </c>
      <c r="AX895" s="14" t="s">
        <v>74</v>
      </c>
      <c r="AY895" s="254" t="s">
        <v>143</v>
      </c>
    </row>
    <row r="896" s="15" customFormat="1">
      <c r="A896" s="15"/>
      <c r="B896" s="255"/>
      <c r="C896" s="256"/>
      <c r="D896" s="235" t="s">
        <v>154</v>
      </c>
      <c r="E896" s="257" t="s">
        <v>19</v>
      </c>
      <c r="F896" s="258" t="s">
        <v>157</v>
      </c>
      <c r="G896" s="256"/>
      <c r="H896" s="259">
        <v>153</v>
      </c>
      <c r="I896" s="260"/>
      <c r="J896" s="256"/>
      <c r="K896" s="256"/>
      <c r="L896" s="261"/>
      <c r="M896" s="262"/>
      <c r="N896" s="263"/>
      <c r="O896" s="263"/>
      <c r="P896" s="263"/>
      <c r="Q896" s="263"/>
      <c r="R896" s="263"/>
      <c r="S896" s="263"/>
      <c r="T896" s="264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65" t="s">
        <v>154</v>
      </c>
      <c r="AU896" s="265" t="s">
        <v>83</v>
      </c>
      <c r="AV896" s="15" t="s">
        <v>150</v>
      </c>
      <c r="AW896" s="15" t="s">
        <v>35</v>
      </c>
      <c r="AX896" s="15" t="s">
        <v>81</v>
      </c>
      <c r="AY896" s="265" t="s">
        <v>143</v>
      </c>
    </row>
    <row r="897" s="2" customFormat="1" ht="33" customHeight="1">
      <c r="A897" s="40"/>
      <c r="B897" s="41"/>
      <c r="C897" s="215" t="s">
        <v>1126</v>
      </c>
      <c r="D897" s="215" t="s">
        <v>145</v>
      </c>
      <c r="E897" s="216" t="s">
        <v>1127</v>
      </c>
      <c r="F897" s="217" t="s">
        <v>1128</v>
      </c>
      <c r="G897" s="218" t="s">
        <v>341</v>
      </c>
      <c r="H897" s="219">
        <v>47.200000000000003</v>
      </c>
      <c r="I897" s="220"/>
      <c r="J897" s="221">
        <f>ROUND(I897*H897,2)</f>
        <v>0</v>
      </c>
      <c r="K897" s="217" t="s">
        <v>149</v>
      </c>
      <c r="L897" s="46"/>
      <c r="M897" s="222" t="s">
        <v>19</v>
      </c>
      <c r="N897" s="223" t="s">
        <v>45</v>
      </c>
      <c r="O897" s="86"/>
      <c r="P897" s="224">
        <f>O897*H897</f>
        <v>0</v>
      </c>
      <c r="Q897" s="224">
        <v>0.00108</v>
      </c>
      <c r="R897" s="224">
        <f>Q897*H897</f>
        <v>0.050976</v>
      </c>
      <c r="S897" s="224">
        <v>0</v>
      </c>
      <c r="T897" s="225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26" t="s">
        <v>276</v>
      </c>
      <c r="AT897" s="226" t="s">
        <v>145</v>
      </c>
      <c r="AU897" s="226" t="s">
        <v>83</v>
      </c>
      <c r="AY897" s="19" t="s">
        <v>143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19" t="s">
        <v>81</v>
      </c>
      <c r="BK897" s="227">
        <f>ROUND(I897*H897,2)</f>
        <v>0</v>
      </c>
      <c r="BL897" s="19" t="s">
        <v>276</v>
      </c>
      <c r="BM897" s="226" t="s">
        <v>1129</v>
      </c>
    </row>
    <row r="898" s="2" customFormat="1">
      <c r="A898" s="40"/>
      <c r="B898" s="41"/>
      <c r="C898" s="42"/>
      <c r="D898" s="228" t="s">
        <v>152</v>
      </c>
      <c r="E898" s="42"/>
      <c r="F898" s="229" t="s">
        <v>1130</v>
      </c>
      <c r="G898" s="42"/>
      <c r="H898" s="42"/>
      <c r="I898" s="230"/>
      <c r="J898" s="42"/>
      <c r="K898" s="42"/>
      <c r="L898" s="46"/>
      <c r="M898" s="231"/>
      <c r="N898" s="232"/>
      <c r="O898" s="86"/>
      <c r="P898" s="86"/>
      <c r="Q898" s="86"/>
      <c r="R898" s="86"/>
      <c r="S898" s="86"/>
      <c r="T898" s="87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9" t="s">
        <v>152</v>
      </c>
      <c r="AU898" s="19" t="s">
        <v>83</v>
      </c>
    </row>
    <row r="899" s="14" customFormat="1">
      <c r="A899" s="14"/>
      <c r="B899" s="244"/>
      <c r="C899" s="245"/>
      <c r="D899" s="235" t="s">
        <v>154</v>
      </c>
      <c r="E899" s="246" t="s">
        <v>19</v>
      </c>
      <c r="F899" s="247" t="s">
        <v>1131</v>
      </c>
      <c r="G899" s="245"/>
      <c r="H899" s="248">
        <v>17.699999999999999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4" t="s">
        <v>154</v>
      </c>
      <c r="AU899" s="254" t="s">
        <v>83</v>
      </c>
      <c r="AV899" s="14" t="s">
        <v>83</v>
      </c>
      <c r="AW899" s="14" t="s">
        <v>35</v>
      </c>
      <c r="AX899" s="14" t="s">
        <v>74</v>
      </c>
      <c r="AY899" s="254" t="s">
        <v>143</v>
      </c>
    </row>
    <row r="900" s="14" customFormat="1">
      <c r="A900" s="14"/>
      <c r="B900" s="244"/>
      <c r="C900" s="245"/>
      <c r="D900" s="235" t="s">
        <v>154</v>
      </c>
      <c r="E900" s="246" t="s">
        <v>19</v>
      </c>
      <c r="F900" s="247" t="s">
        <v>1132</v>
      </c>
      <c r="G900" s="245"/>
      <c r="H900" s="248">
        <v>15.5</v>
      </c>
      <c r="I900" s="249"/>
      <c r="J900" s="245"/>
      <c r="K900" s="245"/>
      <c r="L900" s="250"/>
      <c r="M900" s="251"/>
      <c r="N900" s="252"/>
      <c r="O900" s="252"/>
      <c r="P900" s="252"/>
      <c r="Q900" s="252"/>
      <c r="R900" s="252"/>
      <c r="S900" s="252"/>
      <c r="T900" s="25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4" t="s">
        <v>154</v>
      </c>
      <c r="AU900" s="254" t="s">
        <v>83</v>
      </c>
      <c r="AV900" s="14" t="s">
        <v>83</v>
      </c>
      <c r="AW900" s="14" t="s">
        <v>35</v>
      </c>
      <c r="AX900" s="14" t="s">
        <v>74</v>
      </c>
      <c r="AY900" s="254" t="s">
        <v>143</v>
      </c>
    </row>
    <row r="901" s="14" customFormat="1">
      <c r="A901" s="14"/>
      <c r="B901" s="244"/>
      <c r="C901" s="245"/>
      <c r="D901" s="235" t="s">
        <v>154</v>
      </c>
      <c r="E901" s="246" t="s">
        <v>19</v>
      </c>
      <c r="F901" s="247" t="s">
        <v>1133</v>
      </c>
      <c r="G901" s="245"/>
      <c r="H901" s="248">
        <v>8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154</v>
      </c>
      <c r="AU901" s="254" t="s">
        <v>83</v>
      </c>
      <c r="AV901" s="14" t="s">
        <v>83</v>
      </c>
      <c r="AW901" s="14" t="s">
        <v>35</v>
      </c>
      <c r="AX901" s="14" t="s">
        <v>74</v>
      </c>
      <c r="AY901" s="254" t="s">
        <v>143</v>
      </c>
    </row>
    <row r="902" s="14" customFormat="1">
      <c r="A902" s="14"/>
      <c r="B902" s="244"/>
      <c r="C902" s="245"/>
      <c r="D902" s="235" t="s">
        <v>154</v>
      </c>
      <c r="E902" s="246" t="s">
        <v>19</v>
      </c>
      <c r="F902" s="247" t="s">
        <v>1134</v>
      </c>
      <c r="G902" s="245"/>
      <c r="H902" s="248">
        <v>6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4" t="s">
        <v>154</v>
      </c>
      <c r="AU902" s="254" t="s">
        <v>83</v>
      </c>
      <c r="AV902" s="14" t="s">
        <v>83</v>
      </c>
      <c r="AW902" s="14" t="s">
        <v>35</v>
      </c>
      <c r="AX902" s="14" t="s">
        <v>74</v>
      </c>
      <c r="AY902" s="254" t="s">
        <v>143</v>
      </c>
    </row>
    <row r="903" s="15" customFormat="1">
      <c r="A903" s="15"/>
      <c r="B903" s="255"/>
      <c r="C903" s="256"/>
      <c r="D903" s="235" t="s">
        <v>154</v>
      </c>
      <c r="E903" s="257" t="s">
        <v>19</v>
      </c>
      <c r="F903" s="258" t="s">
        <v>157</v>
      </c>
      <c r="G903" s="256"/>
      <c r="H903" s="259">
        <v>47.200000000000003</v>
      </c>
      <c r="I903" s="260"/>
      <c r="J903" s="256"/>
      <c r="K903" s="256"/>
      <c r="L903" s="261"/>
      <c r="M903" s="262"/>
      <c r="N903" s="263"/>
      <c r="O903" s="263"/>
      <c r="P903" s="263"/>
      <c r="Q903" s="263"/>
      <c r="R903" s="263"/>
      <c r="S903" s="263"/>
      <c r="T903" s="264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5" t="s">
        <v>154</v>
      </c>
      <c r="AU903" s="265" t="s">
        <v>83</v>
      </c>
      <c r="AV903" s="15" t="s">
        <v>150</v>
      </c>
      <c r="AW903" s="15" t="s">
        <v>35</v>
      </c>
      <c r="AX903" s="15" t="s">
        <v>81</v>
      </c>
      <c r="AY903" s="265" t="s">
        <v>143</v>
      </c>
    </row>
    <row r="904" s="2" customFormat="1" ht="37.8" customHeight="1">
      <c r="A904" s="40"/>
      <c r="B904" s="41"/>
      <c r="C904" s="215" t="s">
        <v>1135</v>
      </c>
      <c r="D904" s="215" t="s">
        <v>145</v>
      </c>
      <c r="E904" s="216" t="s">
        <v>1136</v>
      </c>
      <c r="F904" s="217" t="s">
        <v>1137</v>
      </c>
      <c r="G904" s="218" t="s">
        <v>341</v>
      </c>
      <c r="H904" s="219">
        <v>80</v>
      </c>
      <c r="I904" s="220"/>
      <c r="J904" s="221">
        <f>ROUND(I904*H904,2)</f>
        <v>0</v>
      </c>
      <c r="K904" s="217" t="s">
        <v>149</v>
      </c>
      <c r="L904" s="46"/>
      <c r="M904" s="222" t="s">
        <v>19</v>
      </c>
      <c r="N904" s="223" t="s">
        <v>45</v>
      </c>
      <c r="O904" s="86"/>
      <c r="P904" s="224">
        <f>O904*H904</f>
        <v>0</v>
      </c>
      <c r="Q904" s="224">
        <v>0.0015100000000000001</v>
      </c>
      <c r="R904" s="224">
        <f>Q904*H904</f>
        <v>0.12080000000000001</v>
      </c>
      <c r="S904" s="224">
        <v>0</v>
      </c>
      <c r="T904" s="225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26" t="s">
        <v>276</v>
      </c>
      <c r="AT904" s="226" t="s">
        <v>145</v>
      </c>
      <c r="AU904" s="226" t="s">
        <v>83</v>
      </c>
      <c r="AY904" s="19" t="s">
        <v>143</v>
      </c>
      <c r="BE904" s="227">
        <f>IF(N904="základní",J904,0)</f>
        <v>0</v>
      </c>
      <c r="BF904" s="227">
        <f>IF(N904="snížená",J904,0)</f>
        <v>0</v>
      </c>
      <c r="BG904" s="227">
        <f>IF(N904="zákl. přenesená",J904,0)</f>
        <v>0</v>
      </c>
      <c r="BH904" s="227">
        <f>IF(N904="sníž. přenesená",J904,0)</f>
        <v>0</v>
      </c>
      <c r="BI904" s="227">
        <f>IF(N904="nulová",J904,0)</f>
        <v>0</v>
      </c>
      <c r="BJ904" s="19" t="s">
        <v>81</v>
      </c>
      <c r="BK904" s="227">
        <f>ROUND(I904*H904,2)</f>
        <v>0</v>
      </c>
      <c r="BL904" s="19" t="s">
        <v>276</v>
      </c>
      <c r="BM904" s="226" t="s">
        <v>1138</v>
      </c>
    </row>
    <row r="905" s="2" customFormat="1">
      <c r="A905" s="40"/>
      <c r="B905" s="41"/>
      <c r="C905" s="42"/>
      <c r="D905" s="228" t="s">
        <v>152</v>
      </c>
      <c r="E905" s="42"/>
      <c r="F905" s="229" t="s">
        <v>1139</v>
      </c>
      <c r="G905" s="42"/>
      <c r="H905" s="42"/>
      <c r="I905" s="230"/>
      <c r="J905" s="42"/>
      <c r="K905" s="42"/>
      <c r="L905" s="46"/>
      <c r="M905" s="231"/>
      <c r="N905" s="232"/>
      <c r="O905" s="86"/>
      <c r="P905" s="86"/>
      <c r="Q905" s="86"/>
      <c r="R905" s="86"/>
      <c r="S905" s="86"/>
      <c r="T905" s="87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T905" s="19" t="s">
        <v>152</v>
      </c>
      <c r="AU905" s="19" t="s">
        <v>83</v>
      </c>
    </row>
    <row r="906" s="14" customFormat="1">
      <c r="A906" s="14"/>
      <c r="B906" s="244"/>
      <c r="C906" s="245"/>
      <c r="D906" s="235" t="s">
        <v>154</v>
      </c>
      <c r="E906" s="246" t="s">
        <v>19</v>
      </c>
      <c r="F906" s="247" t="s">
        <v>1140</v>
      </c>
      <c r="G906" s="245"/>
      <c r="H906" s="248">
        <v>80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154</v>
      </c>
      <c r="AU906" s="254" t="s">
        <v>83</v>
      </c>
      <c r="AV906" s="14" t="s">
        <v>83</v>
      </c>
      <c r="AW906" s="14" t="s">
        <v>35</v>
      </c>
      <c r="AX906" s="14" t="s">
        <v>74</v>
      </c>
      <c r="AY906" s="254" t="s">
        <v>143</v>
      </c>
    </row>
    <row r="907" s="15" customFormat="1">
      <c r="A907" s="15"/>
      <c r="B907" s="255"/>
      <c r="C907" s="256"/>
      <c r="D907" s="235" t="s">
        <v>154</v>
      </c>
      <c r="E907" s="257" t="s">
        <v>19</v>
      </c>
      <c r="F907" s="258" t="s">
        <v>157</v>
      </c>
      <c r="G907" s="256"/>
      <c r="H907" s="259">
        <v>80</v>
      </c>
      <c r="I907" s="260"/>
      <c r="J907" s="256"/>
      <c r="K907" s="256"/>
      <c r="L907" s="261"/>
      <c r="M907" s="262"/>
      <c r="N907" s="263"/>
      <c r="O907" s="263"/>
      <c r="P907" s="263"/>
      <c r="Q907" s="263"/>
      <c r="R907" s="263"/>
      <c r="S907" s="263"/>
      <c r="T907" s="264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5" t="s">
        <v>154</v>
      </c>
      <c r="AU907" s="265" t="s">
        <v>83</v>
      </c>
      <c r="AV907" s="15" t="s">
        <v>150</v>
      </c>
      <c r="AW907" s="15" t="s">
        <v>35</v>
      </c>
      <c r="AX907" s="15" t="s">
        <v>81</v>
      </c>
      <c r="AY907" s="265" t="s">
        <v>143</v>
      </c>
    </row>
    <row r="908" s="2" customFormat="1" ht="37.8" customHeight="1">
      <c r="A908" s="40"/>
      <c r="B908" s="41"/>
      <c r="C908" s="215" t="s">
        <v>1141</v>
      </c>
      <c r="D908" s="215" t="s">
        <v>145</v>
      </c>
      <c r="E908" s="216" t="s">
        <v>1142</v>
      </c>
      <c r="F908" s="217" t="s">
        <v>1143</v>
      </c>
      <c r="G908" s="218" t="s">
        <v>341</v>
      </c>
      <c r="H908" s="219">
        <v>33</v>
      </c>
      <c r="I908" s="220"/>
      <c r="J908" s="221">
        <f>ROUND(I908*H908,2)</f>
        <v>0</v>
      </c>
      <c r="K908" s="217" t="s">
        <v>149</v>
      </c>
      <c r="L908" s="46"/>
      <c r="M908" s="222" t="s">
        <v>19</v>
      </c>
      <c r="N908" s="223" t="s">
        <v>45</v>
      </c>
      <c r="O908" s="86"/>
      <c r="P908" s="224">
        <f>O908*H908</f>
        <v>0</v>
      </c>
      <c r="Q908" s="224">
        <v>0.0042300000000000003</v>
      </c>
      <c r="R908" s="224">
        <f>Q908*H908</f>
        <v>0.13959000000000002</v>
      </c>
      <c r="S908" s="224">
        <v>0</v>
      </c>
      <c r="T908" s="225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26" t="s">
        <v>276</v>
      </c>
      <c r="AT908" s="226" t="s">
        <v>145</v>
      </c>
      <c r="AU908" s="226" t="s">
        <v>83</v>
      </c>
      <c r="AY908" s="19" t="s">
        <v>143</v>
      </c>
      <c r="BE908" s="227">
        <f>IF(N908="základní",J908,0)</f>
        <v>0</v>
      </c>
      <c r="BF908" s="227">
        <f>IF(N908="snížená",J908,0)</f>
        <v>0</v>
      </c>
      <c r="BG908" s="227">
        <f>IF(N908="zákl. přenesená",J908,0)</f>
        <v>0</v>
      </c>
      <c r="BH908" s="227">
        <f>IF(N908="sníž. přenesená",J908,0)</f>
        <v>0</v>
      </c>
      <c r="BI908" s="227">
        <f>IF(N908="nulová",J908,0)</f>
        <v>0</v>
      </c>
      <c r="BJ908" s="19" t="s">
        <v>81</v>
      </c>
      <c r="BK908" s="227">
        <f>ROUND(I908*H908,2)</f>
        <v>0</v>
      </c>
      <c r="BL908" s="19" t="s">
        <v>276</v>
      </c>
      <c r="BM908" s="226" t="s">
        <v>1144</v>
      </c>
    </row>
    <row r="909" s="2" customFormat="1">
      <c r="A909" s="40"/>
      <c r="B909" s="41"/>
      <c r="C909" s="42"/>
      <c r="D909" s="228" t="s">
        <v>152</v>
      </c>
      <c r="E909" s="42"/>
      <c r="F909" s="229" t="s">
        <v>1145</v>
      </c>
      <c r="G909" s="42"/>
      <c r="H909" s="42"/>
      <c r="I909" s="230"/>
      <c r="J909" s="42"/>
      <c r="K909" s="42"/>
      <c r="L909" s="46"/>
      <c r="M909" s="231"/>
      <c r="N909" s="232"/>
      <c r="O909" s="86"/>
      <c r="P909" s="86"/>
      <c r="Q909" s="86"/>
      <c r="R909" s="86"/>
      <c r="S909" s="86"/>
      <c r="T909" s="87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T909" s="19" t="s">
        <v>152</v>
      </c>
      <c r="AU909" s="19" t="s">
        <v>83</v>
      </c>
    </row>
    <row r="910" s="14" customFormat="1">
      <c r="A910" s="14"/>
      <c r="B910" s="244"/>
      <c r="C910" s="245"/>
      <c r="D910" s="235" t="s">
        <v>154</v>
      </c>
      <c r="E910" s="246" t="s">
        <v>19</v>
      </c>
      <c r="F910" s="247" t="s">
        <v>1146</v>
      </c>
      <c r="G910" s="245"/>
      <c r="H910" s="248">
        <v>17.5</v>
      </c>
      <c r="I910" s="249"/>
      <c r="J910" s="245"/>
      <c r="K910" s="245"/>
      <c r="L910" s="250"/>
      <c r="M910" s="251"/>
      <c r="N910" s="252"/>
      <c r="O910" s="252"/>
      <c r="P910" s="252"/>
      <c r="Q910" s="252"/>
      <c r="R910" s="252"/>
      <c r="S910" s="252"/>
      <c r="T910" s="25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4" t="s">
        <v>154</v>
      </c>
      <c r="AU910" s="254" t="s">
        <v>83</v>
      </c>
      <c r="AV910" s="14" t="s">
        <v>83</v>
      </c>
      <c r="AW910" s="14" t="s">
        <v>35</v>
      </c>
      <c r="AX910" s="14" t="s">
        <v>74</v>
      </c>
      <c r="AY910" s="254" t="s">
        <v>143</v>
      </c>
    </row>
    <row r="911" s="14" customFormat="1">
      <c r="A911" s="14"/>
      <c r="B911" s="244"/>
      <c r="C911" s="245"/>
      <c r="D911" s="235" t="s">
        <v>154</v>
      </c>
      <c r="E911" s="246" t="s">
        <v>19</v>
      </c>
      <c r="F911" s="247" t="s">
        <v>1147</v>
      </c>
      <c r="G911" s="245"/>
      <c r="H911" s="248">
        <v>15.5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154</v>
      </c>
      <c r="AU911" s="254" t="s">
        <v>83</v>
      </c>
      <c r="AV911" s="14" t="s">
        <v>83</v>
      </c>
      <c r="AW911" s="14" t="s">
        <v>35</v>
      </c>
      <c r="AX911" s="14" t="s">
        <v>74</v>
      </c>
      <c r="AY911" s="254" t="s">
        <v>143</v>
      </c>
    </row>
    <row r="912" s="15" customFormat="1">
      <c r="A912" s="15"/>
      <c r="B912" s="255"/>
      <c r="C912" s="256"/>
      <c r="D912" s="235" t="s">
        <v>154</v>
      </c>
      <c r="E912" s="257" t="s">
        <v>19</v>
      </c>
      <c r="F912" s="258" t="s">
        <v>157</v>
      </c>
      <c r="G912" s="256"/>
      <c r="H912" s="259">
        <v>33</v>
      </c>
      <c r="I912" s="260"/>
      <c r="J912" s="256"/>
      <c r="K912" s="256"/>
      <c r="L912" s="261"/>
      <c r="M912" s="262"/>
      <c r="N912" s="263"/>
      <c r="O912" s="263"/>
      <c r="P912" s="263"/>
      <c r="Q912" s="263"/>
      <c r="R912" s="263"/>
      <c r="S912" s="263"/>
      <c r="T912" s="264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65" t="s">
        <v>154</v>
      </c>
      <c r="AU912" s="265" t="s">
        <v>83</v>
      </c>
      <c r="AV912" s="15" t="s">
        <v>150</v>
      </c>
      <c r="AW912" s="15" t="s">
        <v>35</v>
      </c>
      <c r="AX912" s="15" t="s">
        <v>81</v>
      </c>
      <c r="AY912" s="265" t="s">
        <v>143</v>
      </c>
    </row>
    <row r="913" s="2" customFormat="1" ht="37.8" customHeight="1">
      <c r="A913" s="40"/>
      <c r="B913" s="41"/>
      <c r="C913" s="215" t="s">
        <v>1148</v>
      </c>
      <c r="D913" s="215" t="s">
        <v>145</v>
      </c>
      <c r="E913" s="216" t="s">
        <v>1149</v>
      </c>
      <c r="F913" s="217" t="s">
        <v>1150</v>
      </c>
      <c r="G913" s="218" t="s">
        <v>160</v>
      </c>
      <c r="H913" s="219">
        <v>25</v>
      </c>
      <c r="I913" s="220"/>
      <c r="J913" s="221">
        <f>ROUND(I913*H913,2)</f>
        <v>0</v>
      </c>
      <c r="K913" s="217" t="s">
        <v>149</v>
      </c>
      <c r="L913" s="46"/>
      <c r="M913" s="222" t="s">
        <v>19</v>
      </c>
      <c r="N913" s="223" t="s">
        <v>45</v>
      </c>
      <c r="O913" s="86"/>
      <c r="P913" s="224">
        <f>O913*H913</f>
        <v>0</v>
      </c>
      <c r="Q913" s="224">
        <v>0.0072100000000000003</v>
      </c>
      <c r="R913" s="224">
        <f>Q913*H913</f>
        <v>0.18024999999999999</v>
      </c>
      <c r="S913" s="224">
        <v>0</v>
      </c>
      <c r="T913" s="225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26" t="s">
        <v>276</v>
      </c>
      <c r="AT913" s="226" t="s">
        <v>145</v>
      </c>
      <c r="AU913" s="226" t="s">
        <v>83</v>
      </c>
      <c r="AY913" s="19" t="s">
        <v>143</v>
      </c>
      <c r="BE913" s="227">
        <f>IF(N913="základní",J913,0)</f>
        <v>0</v>
      </c>
      <c r="BF913" s="227">
        <f>IF(N913="snížená",J913,0)</f>
        <v>0</v>
      </c>
      <c r="BG913" s="227">
        <f>IF(N913="zákl. přenesená",J913,0)</f>
        <v>0</v>
      </c>
      <c r="BH913" s="227">
        <f>IF(N913="sníž. přenesená",J913,0)</f>
        <v>0</v>
      </c>
      <c r="BI913" s="227">
        <f>IF(N913="nulová",J913,0)</f>
        <v>0</v>
      </c>
      <c r="BJ913" s="19" t="s">
        <v>81</v>
      </c>
      <c r="BK913" s="227">
        <f>ROUND(I913*H913,2)</f>
        <v>0</v>
      </c>
      <c r="BL913" s="19" t="s">
        <v>276</v>
      </c>
      <c r="BM913" s="226" t="s">
        <v>1151</v>
      </c>
    </row>
    <row r="914" s="2" customFormat="1">
      <c r="A914" s="40"/>
      <c r="B914" s="41"/>
      <c r="C914" s="42"/>
      <c r="D914" s="228" t="s">
        <v>152</v>
      </c>
      <c r="E914" s="42"/>
      <c r="F914" s="229" t="s">
        <v>1152</v>
      </c>
      <c r="G914" s="42"/>
      <c r="H914" s="42"/>
      <c r="I914" s="230"/>
      <c r="J914" s="42"/>
      <c r="K914" s="42"/>
      <c r="L914" s="46"/>
      <c r="M914" s="231"/>
      <c r="N914" s="232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9" t="s">
        <v>152</v>
      </c>
      <c r="AU914" s="19" t="s">
        <v>83</v>
      </c>
    </row>
    <row r="915" s="14" customFormat="1">
      <c r="A915" s="14"/>
      <c r="B915" s="244"/>
      <c r="C915" s="245"/>
      <c r="D915" s="235" t="s">
        <v>154</v>
      </c>
      <c r="E915" s="246" t="s">
        <v>19</v>
      </c>
      <c r="F915" s="247" t="s">
        <v>1153</v>
      </c>
      <c r="G915" s="245"/>
      <c r="H915" s="248">
        <v>25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154</v>
      </c>
      <c r="AU915" s="254" t="s">
        <v>83</v>
      </c>
      <c r="AV915" s="14" t="s">
        <v>83</v>
      </c>
      <c r="AW915" s="14" t="s">
        <v>35</v>
      </c>
      <c r="AX915" s="14" t="s">
        <v>74</v>
      </c>
      <c r="AY915" s="254" t="s">
        <v>143</v>
      </c>
    </row>
    <row r="916" s="15" customFormat="1">
      <c r="A916" s="15"/>
      <c r="B916" s="255"/>
      <c r="C916" s="256"/>
      <c r="D916" s="235" t="s">
        <v>154</v>
      </c>
      <c r="E916" s="257" t="s">
        <v>19</v>
      </c>
      <c r="F916" s="258" t="s">
        <v>157</v>
      </c>
      <c r="G916" s="256"/>
      <c r="H916" s="259">
        <v>25</v>
      </c>
      <c r="I916" s="260"/>
      <c r="J916" s="256"/>
      <c r="K916" s="256"/>
      <c r="L916" s="261"/>
      <c r="M916" s="262"/>
      <c r="N916" s="263"/>
      <c r="O916" s="263"/>
      <c r="P916" s="263"/>
      <c r="Q916" s="263"/>
      <c r="R916" s="263"/>
      <c r="S916" s="263"/>
      <c r="T916" s="264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5" t="s">
        <v>154</v>
      </c>
      <c r="AU916" s="265" t="s">
        <v>83</v>
      </c>
      <c r="AV916" s="15" t="s">
        <v>150</v>
      </c>
      <c r="AW916" s="15" t="s">
        <v>35</v>
      </c>
      <c r="AX916" s="15" t="s">
        <v>81</v>
      </c>
      <c r="AY916" s="265" t="s">
        <v>143</v>
      </c>
    </row>
    <row r="917" s="2" customFormat="1" ht="49.05" customHeight="1">
      <c r="A917" s="40"/>
      <c r="B917" s="41"/>
      <c r="C917" s="215" t="s">
        <v>1154</v>
      </c>
      <c r="D917" s="215" t="s">
        <v>145</v>
      </c>
      <c r="E917" s="216" t="s">
        <v>1155</v>
      </c>
      <c r="F917" s="217" t="s">
        <v>1156</v>
      </c>
      <c r="G917" s="218" t="s">
        <v>265</v>
      </c>
      <c r="H917" s="219">
        <v>20</v>
      </c>
      <c r="I917" s="220"/>
      <c r="J917" s="221">
        <f>ROUND(I917*H917,2)</f>
        <v>0</v>
      </c>
      <c r="K917" s="217" t="s">
        <v>149</v>
      </c>
      <c r="L917" s="46"/>
      <c r="M917" s="222" t="s">
        <v>19</v>
      </c>
      <c r="N917" s="223" t="s">
        <v>45</v>
      </c>
      <c r="O917" s="86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26" t="s">
        <v>276</v>
      </c>
      <c r="AT917" s="226" t="s">
        <v>145</v>
      </c>
      <c r="AU917" s="226" t="s">
        <v>83</v>
      </c>
      <c r="AY917" s="19" t="s">
        <v>143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19" t="s">
        <v>81</v>
      </c>
      <c r="BK917" s="227">
        <f>ROUND(I917*H917,2)</f>
        <v>0</v>
      </c>
      <c r="BL917" s="19" t="s">
        <v>276</v>
      </c>
      <c r="BM917" s="226" t="s">
        <v>1157</v>
      </c>
    </row>
    <row r="918" s="2" customFormat="1">
      <c r="A918" s="40"/>
      <c r="B918" s="41"/>
      <c r="C918" s="42"/>
      <c r="D918" s="228" t="s">
        <v>152</v>
      </c>
      <c r="E918" s="42"/>
      <c r="F918" s="229" t="s">
        <v>1158</v>
      </c>
      <c r="G918" s="42"/>
      <c r="H918" s="42"/>
      <c r="I918" s="230"/>
      <c r="J918" s="42"/>
      <c r="K918" s="42"/>
      <c r="L918" s="46"/>
      <c r="M918" s="231"/>
      <c r="N918" s="232"/>
      <c r="O918" s="86"/>
      <c r="P918" s="86"/>
      <c r="Q918" s="86"/>
      <c r="R918" s="86"/>
      <c r="S918" s="86"/>
      <c r="T918" s="87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T918" s="19" t="s">
        <v>152</v>
      </c>
      <c r="AU918" s="19" t="s">
        <v>83</v>
      </c>
    </row>
    <row r="919" s="14" customFormat="1">
      <c r="A919" s="14"/>
      <c r="B919" s="244"/>
      <c r="C919" s="245"/>
      <c r="D919" s="235" t="s">
        <v>154</v>
      </c>
      <c r="E919" s="246" t="s">
        <v>19</v>
      </c>
      <c r="F919" s="247" t="s">
        <v>1159</v>
      </c>
      <c r="G919" s="245"/>
      <c r="H919" s="248">
        <v>8</v>
      </c>
      <c r="I919" s="249"/>
      <c r="J919" s="245"/>
      <c r="K919" s="245"/>
      <c r="L919" s="250"/>
      <c r="M919" s="251"/>
      <c r="N919" s="252"/>
      <c r="O919" s="252"/>
      <c r="P919" s="252"/>
      <c r="Q919" s="252"/>
      <c r="R919" s="252"/>
      <c r="S919" s="252"/>
      <c r="T919" s="25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4" t="s">
        <v>154</v>
      </c>
      <c r="AU919" s="254" t="s">
        <v>83</v>
      </c>
      <c r="AV919" s="14" t="s">
        <v>83</v>
      </c>
      <c r="AW919" s="14" t="s">
        <v>35</v>
      </c>
      <c r="AX919" s="14" t="s">
        <v>74</v>
      </c>
      <c r="AY919" s="254" t="s">
        <v>143</v>
      </c>
    </row>
    <row r="920" s="14" customFormat="1">
      <c r="A920" s="14"/>
      <c r="B920" s="244"/>
      <c r="C920" s="245"/>
      <c r="D920" s="235" t="s">
        <v>154</v>
      </c>
      <c r="E920" s="246" t="s">
        <v>19</v>
      </c>
      <c r="F920" s="247" t="s">
        <v>1160</v>
      </c>
      <c r="G920" s="245"/>
      <c r="H920" s="248">
        <v>6</v>
      </c>
      <c r="I920" s="249"/>
      <c r="J920" s="245"/>
      <c r="K920" s="245"/>
      <c r="L920" s="250"/>
      <c r="M920" s="251"/>
      <c r="N920" s="252"/>
      <c r="O920" s="252"/>
      <c r="P920" s="252"/>
      <c r="Q920" s="252"/>
      <c r="R920" s="252"/>
      <c r="S920" s="252"/>
      <c r="T920" s="25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4" t="s">
        <v>154</v>
      </c>
      <c r="AU920" s="254" t="s">
        <v>83</v>
      </c>
      <c r="AV920" s="14" t="s">
        <v>83</v>
      </c>
      <c r="AW920" s="14" t="s">
        <v>35</v>
      </c>
      <c r="AX920" s="14" t="s">
        <v>74</v>
      </c>
      <c r="AY920" s="254" t="s">
        <v>143</v>
      </c>
    </row>
    <row r="921" s="14" customFormat="1">
      <c r="A921" s="14"/>
      <c r="B921" s="244"/>
      <c r="C921" s="245"/>
      <c r="D921" s="235" t="s">
        <v>154</v>
      </c>
      <c r="E921" s="246" t="s">
        <v>19</v>
      </c>
      <c r="F921" s="247" t="s">
        <v>1161</v>
      </c>
      <c r="G921" s="245"/>
      <c r="H921" s="248">
        <v>6</v>
      </c>
      <c r="I921" s="249"/>
      <c r="J921" s="245"/>
      <c r="K921" s="245"/>
      <c r="L921" s="250"/>
      <c r="M921" s="251"/>
      <c r="N921" s="252"/>
      <c r="O921" s="252"/>
      <c r="P921" s="252"/>
      <c r="Q921" s="252"/>
      <c r="R921" s="252"/>
      <c r="S921" s="252"/>
      <c r="T921" s="25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4" t="s">
        <v>154</v>
      </c>
      <c r="AU921" s="254" t="s">
        <v>83</v>
      </c>
      <c r="AV921" s="14" t="s">
        <v>83</v>
      </c>
      <c r="AW921" s="14" t="s">
        <v>35</v>
      </c>
      <c r="AX921" s="14" t="s">
        <v>74</v>
      </c>
      <c r="AY921" s="254" t="s">
        <v>143</v>
      </c>
    </row>
    <row r="922" s="15" customFormat="1">
      <c r="A922" s="15"/>
      <c r="B922" s="255"/>
      <c r="C922" s="256"/>
      <c r="D922" s="235" t="s">
        <v>154</v>
      </c>
      <c r="E922" s="257" t="s">
        <v>19</v>
      </c>
      <c r="F922" s="258" t="s">
        <v>157</v>
      </c>
      <c r="G922" s="256"/>
      <c r="H922" s="259">
        <v>20</v>
      </c>
      <c r="I922" s="260"/>
      <c r="J922" s="256"/>
      <c r="K922" s="256"/>
      <c r="L922" s="261"/>
      <c r="M922" s="262"/>
      <c r="N922" s="263"/>
      <c r="O922" s="263"/>
      <c r="P922" s="263"/>
      <c r="Q922" s="263"/>
      <c r="R922" s="263"/>
      <c r="S922" s="263"/>
      <c r="T922" s="264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5" t="s">
        <v>154</v>
      </c>
      <c r="AU922" s="265" t="s">
        <v>83</v>
      </c>
      <c r="AV922" s="15" t="s">
        <v>150</v>
      </c>
      <c r="AW922" s="15" t="s">
        <v>35</v>
      </c>
      <c r="AX922" s="15" t="s">
        <v>81</v>
      </c>
      <c r="AY922" s="265" t="s">
        <v>143</v>
      </c>
    </row>
    <row r="923" s="2" customFormat="1" ht="44.25" customHeight="1">
      <c r="A923" s="40"/>
      <c r="B923" s="41"/>
      <c r="C923" s="215" t="s">
        <v>1162</v>
      </c>
      <c r="D923" s="215" t="s">
        <v>145</v>
      </c>
      <c r="E923" s="216" t="s">
        <v>1163</v>
      </c>
      <c r="F923" s="217" t="s">
        <v>1164</v>
      </c>
      <c r="G923" s="218" t="s">
        <v>160</v>
      </c>
      <c r="H923" s="219">
        <v>94</v>
      </c>
      <c r="I923" s="220"/>
      <c r="J923" s="221">
        <f>ROUND(I923*H923,2)</f>
        <v>0</v>
      </c>
      <c r="K923" s="217" t="s">
        <v>149</v>
      </c>
      <c r="L923" s="46"/>
      <c r="M923" s="222" t="s">
        <v>19</v>
      </c>
      <c r="N923" s="223" t="s">
        <v>45</v>
      </c>
      <c r="O923" s="86"/>
      <c r="P923" s="224">
        <f>O923*H923</f>
        <v>0</v>
      </c>
      <c r="Q923" s="224">
        <v>0.0058599999999999998</v>
      </c>
      <c r="R923" s="224">
        <f>Q923*H923</f>
        <v>0.55084</v>
      </c>
      <c r="S923" s="224">
        <v>0</v>
      </c>
      <c r="T923" s="225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6" t="s">
        <v>276</v>
      </c>
      <c r="AT923" s="226" t="s">
        <v>145</v>
      </c>
      <c r="AU923" s="226" t="s">
        <v>83</v>
      </c>
      <c r="AY923" s="19" t="s">
        <v>143</v>
      </c>
      <c r="BE923" s="227">
        <f>IF(N923="základní",J923,0)</f>
        <v>0</v>
      </c>
      <c r="BF923" s="227">
        <f>IF(N923="snížená",J923,0)</f>
        <v>0</v>
      </c>
      <c r="BG923" s="227">
        <f>IF(N923="zákl. přenesená",J923,0)</f>
        <v>0</v>
      </c>
      <c r="BH923" s="227">
        <f>IF(N923="sníž. přenesená",J923,0)</f>
        <v>0</v>
      </c>
      <c r="BI923" s="227">
        <f>IF(N923="nulová",J923,0)</f>
        <v>0</v>
      </c>
      <c r="BJ923" s="19" t="s">
        <v>81</v>
      </c>
      <c r="BK923" s="227">
        <f>ROUND(I923*H923,2)</f>
        <v>0</v>
      </c>
      <c r="BL923" s="19" t="s">
        <v>276</v>
      </c>
      <c r="BM923" s="226" t="s">
        <v>1165</v>
      </c>
    </row>
    <row r="924" s="2" customFormat="1">
      <c r="A924" s="40"/>
      <c r="B924" s="41"/>
      <c r="C924" s="42"/>
      <c r="D924" s="228" t="s">
        <v>152</v>
      </c>
      <c r="E924" s="42"/>
      <c r="F924" s="229" t="s">
        <v>1166</v>
      </c>
      <c r="G924" s="42"/>
      <c r="H924" s="42"/>
      <c r="I924" s="230"/>
      <c r="J924" s="42"/>
      <c r="K924" s="42"/>
      <c r="L924" s="46"/>
      <c r="M924" s="231"/>
      <c r="N924" s="232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152</v>
      </c>
      <c r="AU924" s="19" t="s">
        <v>83</v>
      </c>
    </row>
    <row r="925" s="14" customFormat="1">
      <c r="A925" s="14"/>
      <c r="B925" s="244"/>
      <c r="C925" s="245"/>
      <c r="D925" s="235" t="s">
        <v>154</v>
      </c>
      <c r="E925" s="246" t="s">
        <v>19</v>
      </c>
      <c r="F925" s="247" t="s">
        <v>1167</v>
      </c>
      <c r="G925" s="245"/>
      <c r="H925" s="248">
        <v>73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4" t="s">
        <v>154</v>
      </c>
      <c r="AU925" s="254" t="s">
        <v>83</v>
      </c>
      <c r="AV925" s="14" t="s">
        <v>83</v>
      </c>
      <c r="AW925" s="14" t="s">
        <v>35</v>
      </c>
      <c r="AX925" s="14" t="s">
        <v>74</v>
      </c>
      <c r="AY925" s="254" t="s">
        <v>143</v>
      </c>
    </row>
    <row r="926" s="14" customFormat="1">
      <c r="A926" s="14"/>
      <c r="B926" s="244"/>
      <c r="C926" s="245"/>
      <c r="D926" s="235" t="s">
        <v>154</v>
      </c>
      <c r="E926" s="246" t="s">
        <v>19</v>
      </c>
      <c r="F926" s="247" t="s">
        <v>1168</v>
      </c>
      <c r="G926" s="245"/>
      <c r="H926" s="248">
        <v>21</v>
      </c>
      <c r="I926" s="249"/>
      <c r="J926" s="245"/>
      <c r="K926" s="245"/>
      <c r="L926" s="250"/>
      <c r="M926" s="251"/>
      <c r="N926" s="252"/>
      <c r="O926" s="252"/>
      <c r="P926" s="252"/>
      <c r="Q926" s="252"/>
      <c r="R926" s="252"/>
      <c r="S926" s="252"/>
      <c r="T926" s="253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4" t="s">
        <v>154</v>
      </c>
      <c r="AU926" s="254" t="s">
        <v>83</v>
      </c>
      <c r="AV926" s="14" t="s">
        <v>83</v>
      </c>
      <c r="AW926" s="14" t="s">
        <v>35</v>
      </c>
      <c r="AX926" s="14" t="s">
        <v>74</v>
      </c>
      <c r="AY926" s="254" t="s">
        <v>143</v>
      </c>
    </row>
    <row r="927" s="15" customFormat="1">
      <c r="A927" s="15"/>
      <c r="B927" s="255"/>
      <c r="C927" s="256"/>
      <c r="D927" s="235" t="s">
        <v>154</v>
      </c>
      <c r="E927" s="257" t="s">
        <v>19</v>
      </c>
      <c r="F927" s="258" t="s">
        <v>157</v>
      </c>
      <c r="G927" s="256"/>
      <c r="H927" s="259">
        <v>94</v>
      </c>
      <c r="I927" s="260"/>
      <c r="J927" s="256"/>
      <c r="K927" s="256"/>
      <c r="L927" s="261"/>
      <c r="M927" s="262"/>
      <c r="N927" s="263"/>
      <c r="O927" s="263"/>
      <c r="P927" s="263"/>
      <c r="Q927" s="263"/>
      <c r="R927" s="263"/>
      <c r="S927" s="263"/>
      <c r="T927" s="264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5" t="s">
        <v>154</v>
      </c>
      <c r="AU927" s="265" t="s">
        <v>83</v>
      </c>
      <c r="AV927" s="15" t="s">
        <v>150</v>
      </c>
      <c r="AW927" s="15" t="s">
        <v>35</v>
      </c>
      <c r="AX927" s="15" t="s">
        <v>81</v>
      </c>
      <c r="AY927" s="265" t="s">
        <v>143</v>
      </c>
    </row>
    <row r="928" s="2" customFormat="1" ht="55.5" customHeight="1">
      <c r="A928" s="40"/>
      <c r="B928" s="41"/>
      <c r="C928" s="215" t="s">
        <v>1169</v>
      </c>
      <c r="D928" s="215" t="s">
        <v>145</v>
      </c>
      <c r="E928" s="216" t="s">
        <v>1170</v>
      </c>
      <c r="F928" s="217" t="s">
        <v>1171</v>
      </c>
      <c r="G928" s="218" t="s">
        <v>265</v>
      </c>
      <c r="H928" s="219">
        <v>7</v>
      </c>
      <c r="I928" s="220"/>
      <c r="J928" s="221">
        <f>ROUND(I928*H928,2)</f>
        <v>0</v>
      </c>
      <c r="K928" s="217" t="s">
        <v>149</v>
      </c>
      <c r="L928" s="46"/>
      <c r="M928" s="222" t="s">
        <v>19</v>
      </c>
      <c r="N928" s="223" t="s">
        <v>45</v>
      </c>
      <c r="O928" s="86"/>
      <c r="P928" s="224">
        <f>O928*H928</f>
        <v>0</v>
      </c>
      <c r="Q928" s="224">
        <v>0</v>
      </c>
      <c r="R928" s="224">
        <f>Q928*H928</f>
        <v>0</v>
      </c>
      <c r="S928" s="224">
        <v>0</v>
      </c>
      <c r="T928" s="225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26" t="s">
        <v>276</v>
      </c>
      <c r="AT928" s="226" t="s">
        <v>145</v>
      </c>
      <c r="AU928" s="226" t="s">
        <v>83</v>
      </c>
      <c r="AY928" s="19" t="s">
        <v>143</v>
      </c>
      <c r="BE928" s="227">
        <f>IF(N928="základní",J928,0)</f>
        <v>0</v>
      </c>
      <c r="BF928" s="227">
        <f>IF(N928="snížená",J928,0)</f>
        <v>0</v>
      </c>
      <c r="BG928" s="227">
        <f>IF(N928="zákl. přenesená",J928,0)</f>
        <v>0</v>
      </c>
      <c r="BH928" s="227">
        <f>IF(N928="sníž. přenesená",J928,0)</f>
        <v>0</v>
      </c>
      <c r="BI928" s="227">
        <f>IF(N928="nulová",J928,0)</f>
        <v>0</v>
      </c>
      <c r="BJ928" s="19" t="s">
        <v>81</v>
      </c>
      <c r="BK928" s="227">
        <f>ROUND(I928*H928,2)</f>
        <v>0</v>
      </c>
      <c r="BL928" s="19" t="s">
        <v>276</v>
      </c>
      <c r="BM928" s="226" t="s">
        <v>1172</v>
      </c>
    </row>
    <row r="929" s="2" customFormat="1">
      <c r="A929" s="40"/>
      <c r="B929" s="41"/>
      <c r="C929" s="42"/>
      <c r="D929" s="228" t="s">
        <v>152</v>
      </c>
      <c r="E929" s="42"/>
      <c r="F929" s="229" t="s">
        <v>1173</v>
      </c>
      <c r="G929" s="42"/>
      <c r="H929" s="42"/>
      <c r="I929" s="230"/>
      <c r="J929" s="42"/>
      <c r="K929" s="42"/>
      <c r="L929" s="46"/>
      <c r="M929" s="231"/>
      <c r="N929" s="232"/>
      <c r="O929" s="86"/>
      <c r="P929" s="86"/>
      <c r="Q929" s="86"/>
      <c r="R929" s="86"/>
      <c r="S929" s="86"/>
      <c r="T929" s="87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T929" s="19" t="s">
        <v>152</v>
      </c>
      <c r="AU929" s="19" t="s">
        <v>83</v>
      </c>
    </row>
    <row r="930" s="14" customFormat="1">
      <c r="A930" s="14"/>
      <c r="B930" s="244"/>
      <c r="C930" s="245"/>
      <c r="D930" s="235" t="s">
        <v>154</v>
      </c>
      <c r="E930" s="246" t="s">
        <v>19</v>
      </c>
      <c r="F930" s="247" t="s">
        <v>1174</v>
      </c>
      <c r="G930" s="245"/>
      <c r="H930" s="248">
        <v>5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4" t="s">
        <v>154</v>
      </c>
      <c r="AU930" s="254" t="s">
        <v>83</v>
      </c>
      <c r="AV930" s="14" t="s">
        <v>83</v>
      </c>
      <c r="AW930" s="14" t="s">
        <v>35</v>
      </c>
      <c r="AX930" s="14" t="s">
        <v>74</v>
      </c>
      <c r="AY930" s="254" t="s">
        <v>143</v>
      </c>
    </row>
    <row r="931" s="14" customFormat="1">
      <c r="A931" s="14"/>
      <c r="B931" s="244"/>
      <c r="C931" s="245"/>
      <c r="D931" s="235" t="s">
        <v>154</v>
      </c>
      <c r="E931" s="246" t="s">
        <v>19</v>
      </c>
      <c r="F931" s="247" t="s">
        <v>1175</v>
      </c>
      <c r="G931" s="245"/>
      <c r="H931" s="248">
        <v>2</v>
      </c>
      <c r="I931" s="249"/>
      <c r="J931" s="245"/>
      <c r="K931" s="245"/>
      <c r="L931" s="250"/>
      <c r="M931" s="251"/>
      <c r="N931" s="252"/>
      <c r="O931" s="252"/>
      <c r="P931" s="252"/>
      <c r="Q931" s="252"/>
      <c r="R931" s="252"/>
      <c r="S931" s="252"/>
      <c r="T931" s="25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4" t="s">
        <v>154</v>
      </c>
      <c r="AU931" s="254" t="s">
        <v>83</v>
      </c>
      <c r="AV931" s="14" t="s">
        <v>83</v>
      </c>
      <c r="AW931" s="14" t="s">
        <v>35</v>
      </c>
      <c r="AX931" s="14" t="s">
        <v>74</v>
      </c>
      <c r="AY931" s="254" t="s">
        <v>143</v>
      </c>
    </row>
    <row r="932" s="15" customFormat="1">
      <c r="A932" s="15"/>
      <c r="B932" s="255"/>
      <c r="C932" s="256"/>
      <c r="D932" s="235" t="s">
        <v>154</v>
      </c>
      <c r="E932" s="257" t="s">
        <v>19</v>
      </c>
      <c r="F932" s="258" t="s">
        <v>157</v>
      </c>
      <c r="G932" s="256"/>
      <c r="H932" s="259">
        <v>7</v>
      </c>
      <c r="I932" s="260"/>
      <c r="J932" s="256"/>
      <c r="K932" s="256"/>
      <c r="L932" s="261"/>
      <c r="M932" s="262"/>
      <c r="N932" s="263"/>
      <c r="O932" s="263"/>
      <c r="P932" s="263"/>
      <c r="Q932" s="263"/>
      <c r="R932" s="263"/>
      <c r="S932" s="263"/>
      <c r="T932" s="264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65" t="s">
        <v>154</v>
      </c>
      <c r="AU932" s="265" t="s">
        <v>83</v>
      </c>
      <c r="AV932" s="15" t="s">
        <v>150</v>
      </c>
      <c r="AW932" s="15" t="s">
        <v>35</v>
      </c>
      <c r="AX932" s="15" t="s">
        <v>81</v>
      </c>
      <c r="AY932" s="265" t="s">
        <v>143</v>
      </c>
    </row>
    <row r="933" s="2" customFormat="1" ht="44.25" customHeight="1">
      <c r="A933" s="40"/>
      <c r="B933" s="41"/>
      <c r="C933" s="215" t="s">
        <v>1176</v>
      </c>
      <c r="D933" s="215" t="s">
        <v>145</v>
      </c>
      <c r="E933" s="216" t="s">
        <v>1177</v>
      </c>
      <c r="F933" s="217" t="s">
        <v>1178</v>
      </c>
      <c r="G933" s="218" t="s">
        <v>265</v>
      </c>
      <c r="H933" s="219">
        <v>5</v>
      </c>
      <c r="I933" s="220"/>
      <c r="J933" s="221">
        <f>ROUND(I933*H933,2)</f>
        <v>0</v>
      </c>
      <c r="K933" s="217" t="s">
        <v>149</v>
      </c>
      <c r="L933" s="46"/>
      <c r="M933" s="222" t="s">
        <v>19</v>
      </c>
      <c r="N933" s="223" t="s">
        <v>45</v>
      </c>
      <c r="O933" s="86"/>
      <c r="P933" s="224">
        <f>O933*H933</f>
        <v>0</v>
      </c>
      <c r="Q933" s="224">
        <v>0.00075000000000000002</v>
      </c>
      <c r="R933" s="224">
        <f>Q933*H933</f>
        <v>0.0037499999999999999</v>
      </c>
      <c r="S933" s="224">
        <v>0</v>
      </c>
      <c r="T933" s="225">
        <f>S933*H933</f>
        <v>0</v>
      </c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R933" s="226" t="s">
        <v>276</v>
      </c>
      <c r="AT933" s="226" t="s">
        <v>145</v>
      </c>
      <c r="AU933" s="226" t="s">
        <v>83</v>
      </c>
      <c r="AY933" s="19" t="s">
        <v>143</v>
      </c>
      <c r="BE933" s="227">
        <f>IF(N933="základní",J933,0)</f>
        <v>0</v>
      </c>
      <c r="BF933" s="227">
        <f>IF(N933="snížená",J933,0)</f>
        <v>0</v>
      </c>
      <c r="BG933" s="227">
        <f>IF(N933="zákl. přenesená",J933,0)</f>
        <v>0</v>
      </c>
      <c r="BH933" s="227">
        <f>IF(N933="sníž. přenesená",J933,0)</f>
        <v>0</v>
      </c>
      <c r="BI933" s="227">
        <f>IF(N933="nulová",J933,0)</f>
        <v>0</v>
      </c>
      <c r="BJ933" s="19" t="s">
        <v>81</v>
      </c>
      <c r="BK933" s="227">
        <f>ROUND(I933*H933,2)</f>
        <v>0</v>
      </c>
      <c r="BL933" s="19" t="s">
        <v>276</v>
      </c>
      <c r="BM933" s="226" t="s">
        <v>1179</v>
      </c>
    </row>
    <row r="934" s="2" customFormat="1">
      <c r="A934" s="40"/>
      <c r="B934" s="41"/>
      <c r="C934" s="42"/>
      <c r="D934" s="228" t="s">
        <v>152</v>
      </c>
      <c r="E934" s="42"/>
      <c r="F934" s="229" t="s">
        <v>1180</v>
      </c>
      <c r="G934" s="42"/>
      <c r="H934" s="42"/>
      <c r="I934" s="230"/>
      <c r="J934" s="42"/>
      <c r="K934" s="42"/>
      <c r="L934" s="46"/>
      <c r="M934" s="231"/>
      <c r="N934" s="232"/>
      <c r="O934" s="86"/>
      <c r="P934" s="86"/>
      <c r="Q934" s="86"/>
      <c r="R934" s="86"/>
      <c r="S934" s="86"/>
      <c r="T934" s="87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T934" s="19" t="s">
        <v>152</v>
      </c>
      <c r="AU934" s="19" t="s">
        <v>83</v>
      </c>
    </row>
    <row r="935" s="14" customFormat="1">
      <c r="A935" s="14"/>
      <c r="B935" s="244"/>
      <c r="C935" s="245"/>
      <c r="D935" s="235" t="s">
        <v>154</v>
      </c>
      <c r="E935" s="246" t="s">
        <v>19</v>
      </c>
      <c r="F935" s="247" t="s">
        <v>1181</v>
      </c>
      <c r="G935" s="245"/>
      <c r="H935" s="248">
        <v>5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154</v>
      </c>
      <c r="AU935" s="254" t="s">
        <v>83</v>
      </c>
      <c r="AV935" s="14" t="s">
        <v>83</v>
      </c>
      <c r="AW935" s="14" t="s">
        <v>35</v>
      </c>
      <c r="AX935" s="14" t="s">
        <v>74</v>
      </c>
      <c r="AY935" s="254" t="s">
        <v>143</v>
      </c>
    </row>
    <row r="936" s="15" customFormat="1">
      <c r="A936" s="15"/>
      <c r="B936" s="255"/>
      <c r="C936" s="256"/>
      <c r="D936" s="235" t="s">
        <v>154</v>
      </c>
      <c r="E936" s="257" t="s">
        <v>19</v>
      </c>
      <c r="F936" s="258" t="s">
        <v>157</v>
      </c>
      <c r="G936" s="256"/>
      <c r="H936" s="259">
        <v>5</v>
      </c>
      <c r="I936" s="260"/>
      <c r="J936" s="256"/>
      <c r="K936" s="256"/>
      <c r="L936" s="261"/>
      <c r="M936" s="262"/>
      <c r="N936" s="263"/>
      <c r="O936" s="263"/>
      <c r="P936" s="263"/>
      <c r="Q936" s="263"/>
      <c r="R936" s="263"/>
      <c r="S936" s="263"/>
      <c r="T936" s="264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5" t="s">
        <v>154</v>
      </c>
      <c r="AU936" s="265" t="s">
        <v>83</v>
      </c>
      <c r="AV936" s="15" t="s">
        <v>150</v>
      </c>
      <c r="AW936" s="15" t="s">
        <v>35</v>
      </c>
      <c r="AX936" s="15" t="s">
        <v>81</v>
      </c>
      <c r="AY936" s="265" t="s">
        <v>143</v>
      </c>
    </row>
    <row r="937" s="2" customFormat="1" ht="49.05" customHeight="1">
      <c r="A937" s="40"/>
      <c r="B937" s="41"/>
      <c r="C937" s="215" t="s">
        <v>1182</v>
      </c>
      <c r="D937" s="215" t="s">
        <v>145</v>
      </c>
      <c r="E937" s="216" t="s">
        <v>1183</v>
      </c>
      <c r="F937" s="217" t="s">
        <v>1184</v>
      </c>
      <c r="G937" s="218" t="s">
        <v>265</v>
      </c>
      <c r="H937" s="219">
        <v>5</v>
      </c>
      <c r="I937" s="220"/>
      <c r="J937" s="221">
        <f>ROUND(I937*H937,2)</f>
        <v>0</v>
      </c>
      <c r="K937" s="217" t="s">
        <v>149</v>
      </c>
      <c r="L937" s="46"/>
      <c r="M937" s="222" t="s">
        <v>19</v>
      </c>
      <c r="N937" s="223" t="s">
        <v>45</v>
      </c>
      <c r="O937" s="86"/>
      <c r="P937" s="224">
        <f>O937*H937</f>
        <v>0</v>
      </c>
      <c r="Q937" s="224">
        <v>0.00114</v>
      </c>
      <c r="R937" s="224">
        <f>Q937*H937</f>
        <v>0.0057000000000000002</v>
      </c>
      <c r="S937" s="224">
        <v>0</v>
      </c>
      <c r="T937" s="225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26" t="s">
        <v>276</v>
      </c>
      <c r="AT937" s="226" t="s">
        <v>145</v>
      </c>
      <c r="AU937" s="226" t="s">
        <v>83</v>
      </c>
      <c r="AY937" s="19" t="s">
        <v>143</v>
      </c>
      <c r="BE937" s="227">
        <f>IF(N937="základní",J937,0)</f>
        <v>0</v>
      </c>
      <c r="BF937" s="227">
        <f>IF(N937="snížená",J937,0)</f>
        <v>0</v>
      </c>
      <c r="BG937" s="227">
        <f>IF(N937="zákl. přenesená",J937,0)</f>
        <v>0</v>
      </c>
      <c r="BH937" s="227">
        <f>IF(N937="sníž. přenesená",J937,0)</f>
        <v>0</v>
      </c>
      <c r="BI937" s="227">
        <f>IF(N937="nulová",J937,0)</f>
        <v>0</v>
      </c>
      <c r="BJ937" s="19" t="s">
        <v>81</v>
      </c>
      <c r="BK937" s="227">
        <f>ROUND(I937*H937,2)</f>
        <v>0</v>
      </c>
      <c r="BL937" s="19" t="s">
        <v>276</v>
      </c>
      <c r="BM937" s="226" t="s">
        <v>1185</v>
      </c>
    </row>
    <row r="938" s="2" customFormat="1">
      <c r="A938" s="40"/>
      <c r="B938" s="41"/>
      <c r="C938" s="42"/>
      <c r="D938" s="228" t="s">
        <v>152</v>
      </c>
      <c r="E938" s="42"/>
      <c r="F938" s="229" t="s">
        <v>1186</v>
      </c>
      <c r="G938" s="42"/>
      <c r="H938" s="42"/>
      <c r="I938" s="230"/>
      <c r="J938" s="42"/>
      <c r="K938" s="42"/>
      <c r="L938" s="46"/>
      <c r="M938" s="231"/>
      <c r="N938" s="232"/>
      <c r="O938" s="86"/>
      <c r="P938" s="86"/>
      <c r="Q938" s="86"/>
      <c r="R938" s="86"/>
      <c r="S938" s="86"/>
      <c r="T938" s="87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9" t="s">
        <v>152</v>
      </c>
      <c r="AU938" s="19" t="s">
        <v>83</v>
      </c>
    </row>
    <row r="939" s="14" customFormat="1">
      <c r="A939" s="14"/>
      <c r="B939" s="244"/>
      <c r="C939" s="245"/>
      <c r="D939" s="235" t="s">
        <v>154</v>
      </c>
      <c r="E939" s="246" t="s">
        <v>19</v>
      </c>
      <c r="F939" s="247" t="s">
        <v>1187</v>
      </c>
      <c r="G939" s="245"/>
      <c r="H939" s="248">
        <v>5</v>
      </c>
      <c r="I939" s="249"/>
      <c r="J939" s="245"/>
      <c r="K939" s="245"/>
      <c r="L939" s="250"/>
      <c r="M939" s="251"/>
      <c r="N939" s="252"/>
      <c r="O939" s="252"/>
      <c r="P939" s="252"/>
      <c r="Q939" s="252"/>
      <c r="R939" s="252"/>
      <c r="S939" s="252"/>
      <c r="T939" s="25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4" t="s">
        <v>154</v>
      </c>
      <c r="AU939" s="254" t="s">
        <v>83</v>
      </c>
      <c r="AV939" s="14" t="s">
        <v>83</v>
      </c>
      <c r="AW939" s="14" t="s">
        <v>35</v>
      </c>
      <c r="AX939" s="14" t="s">
        <v>74</v>
      </c>
      <c r="AY939" s="254" t="s">
        <v>143</v>
      </c>
    </row>
    <row r="940" s="15" customFormat="1">
      <c r="A940" s="15"/>
      <c r="B940" s="255"/>
      <c r="C940" s="256"/>
      <c r="D940" s="235" t="s">
        <v>154</v>
      </c>
      <c r="E940" s="257" t="s">
        <v>19</v>
      </c>
      <c r="F940" s="258" t="s">
        <v>157</v>
      </c>
      <c r="G940" s="256"/>
      <c r="H940" s="259">
        <v>5</v>
      </c>
      <c r="I940" s="260"/>
      <c r="J940" s="256"/>
      <c r="K940" s="256"/>
      <c r="L940" s="261"/>
      <c r="M940" s="262"/>
      <c r="N940" s="263"/>
      <c r="O940" s="263"/>
      <c r="P940" s="263"/>
      <c r="Q940" s="263"/>
      <c r="R940" s="263"/>
      <c r="S940" s="263"/>
      <c r="T940" s="264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5" t="s">
        <v>154</v>
      </c>
      <c r="AU940" s="265" t="s">
        <v>83</v>
      </c>
      <c r="AV940" s="15" t="s">
        <v>150</v>
      </c>
      <c r="AW940" s="15" t="s">
        <v>35</v>
      </c>
      <c r="AX940" s="15" t="s">
        <v>81</v>
      </c>
      <c r="AY940" s="265" t="s">
        <v>143</v>
      </c>
    </row>
    <row r="941" s="2" customFormat="1" ht="37.8" customHeight="1">
      <c r="A941" s="40"/>
      <c r="B941" s="41"/>
      <c r="C941" s="215" t="s">
        <v>1188</v>
      </c>
      <c r="D941" s="215" t="s">
        <v>145</v>
      </c>
      <c r="E941" s="216" t="s">
        <v>1189</v>
      </c>
      <c r="F941" s="217" t="s">
        <v>1190</v>
      </c>
      <c r="G941" s="218" t="s">
        <v>341</v>
      </c>
      <c r="H941" s="219">
        <v>41.200000000000003</v>
      </c>
      <c r="I941" s="220"/>
      <c r="J941" s="221">
        <f>ROUND(I941*H941,2)</f>
        <v>0</v>
      </c>
      <c r="K941" s="217" t="s">
        <v>149</v>
      </c>
      <c r="L941" s="46"/>
      <c r="M941" s="222" t="s">
        <v>19</v>
      </c>
      <c r="N941" s="223" t="s">
        <v>45</v>
      </c>
      <c r="O941" s="86"/>
      <c r="P941" s="224">
        <f>O941*H941</f>
        <v>0</v>
      </c>
      <c r="Q941" s="224">
        <v>0.0019499999999999999</v>
      </c>
      <c r="R941" s="224">
        <f>Q941*H941</f>
        <v>0.080340000000000009</v>
      </c>
      <c r="S941" s="224">
        <v>0</v>
      </c>
      <c r="T941" s="225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26" t="s">
        <v>276</v>
      </c>
      <c r="AT941" s="226" t="s">
        <v>145</v>
      </c>
      <c r="AU941" s="226" t="s">
        <v>83</v>
      </c>
      <c r="AY941" s="19" t="s">
        <v>143</v>
      </c>
      <c r="BE941" s="227">
        <f>IF(N941="základní",J941,0)</f>
        <v>0</v>
      </c>
      <c r="BF941" s="227">
        <f>IF(N941="snížená",J941,0)</f>
        <v>0</v>
      </c>
      <c r="BG941" s="227">
        <f>IF(N941="zákl. přenesená",J941,0)</f>
        <v>0</v>
      </c>
      <c r="BH941" s="227">
        <f>IF(N941="sníž. přenesená",J941,0)</f>
        <v>0</v>
      </c>
      <c r="BI941" s="227">
        <f>IF(N941="nulová",J941,0)</f>
        <v>0</v>
      </c>
      <c r="BJ941" s="19" t="s">
        <v>81</v>
      </c>
      <c r="BK941" s="227">
        <f>ROUND(I941*H941,2)</f>
        <v>0</v>
      </c>
      <c r="BL941" s="19" t="s">
        <v>276</v>
      </c>
      <c r="BM941" s="226" t="s">
        <v>1191</v>
      </c>
    </row>
    <row r="942" s="2" customFormat="1">
      <c r="A942" s="40"/>
      <c r="B942" s="41"/>
      <c r="C942" s="42"/>
      <c r="D942" s="228" t="s">
        <v>152</v>
      </c>
      <c r="E942" s="42"/>
      <c r="F942" s="229" t="s">
        <v>1192</v>
      </c>
      <c r="G942" s="42"/>
      <c r="H942" s="42"/>
      <c r="I942" s="230"/>
      <c r="J942" s="42"/>
      <c r="K942" s="42"/>
      <c r="L942" s="46"/>
      <c r="M942" s="231"/>
      <c r="N942" s="232"/>
      <c r="O942" s="86"/>
      <c r="P942" s="86"/>
      <c r="Q942" s="86"/>
      <c r="R942" s="86"/>
      <c r="S942" s="86"/>
      <c r="T942" s="87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T942" s="19" t="s">
        <v>152</v>
      </c>
      <c r="AU942" s="19" t="s">
        <v>83</v>
      </c>
    </row>
    <row r="943" s="14" customFormat="1">
      <c r="A943" s="14"/>
      <c r="B943" s="244"/>
      <c r="C943" s="245"/>
      <c r="D943" s="235" t="s">
        <v>154</v>
      </c>
      <c r="E943" s="246" t="s">
        <v>19</v>
      </c>
      <c r="F943" s="247" t="s">
        <v>1131</v>
      </c>
      <c r="G943" s="245"/>
      <c r="H943" s="248">
        <v>17.699999999999999</v>
      </c>
      <c r="I943" s="249"/>
      <c r="J943" s="245"/>
      <c r="K943" s="245"/>
      <c r="L943" s="250"/>
      <c r="M943" s="251"/>
      <c r="N943" s="252"/>
      <c r="O943" s="252"/>
      <c r="P943" s="252"/>
      <c r="Q943" s="252"/>
      <c r="R943" s="252"/>
      <c r="S943" s="252"/>
      <c r="T943" s="253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4" t="s">
        <v>154</v>
      </c>
      <c r="AU943" s="254" t="s">
        <v>83</v>
      </c>
      <c r="AV943" s="14" t="s">
        <v>83</v>
      </c>
      <c r="AW943" s="14" t="s">
        <v>35</v>
      </c>
      <c r="AX943" s="14" t="s">
        <v>74</v>
      </c>
      <c r="AY943" s="254" t="s">
        <v>143</v>
      </c>
    </row>
    <row r="944" s="14" customFormat="1">
      <c r="A944" s="14"/>
      <c r="B944" s="244"/>
      <c r="C944" s="245"/>
      <c r="D944" s="235" t="s">
        <v>154</v>
      </c>
      <c r="E944" s="246" t="s">
        <v>19</v>
      </c>
      <c r="F944" s="247" t="s">
        <v>1132</v>
      </c>
      <c r="G944" s="245"/>
      <c r="H944" s="248">
        <v>15.5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4" t="s">
        <v>154</v>
      </c>
      <c r="AU944" s="254" t="s">
        <v>83</v>
      </c>
      <c r="AV944" s="14" t="s">
        <v>83</v>
      </c>
      <c r="AW944" s="14" t="s">
        <v>35</v>
      </c>
      <c r="AX944" s="14" t="s">
        <v>74</v>
      </c>
      <c r="AY944" s="254" t="s">
        <v>143</v>
      </c>
    </row>
    <row r="945" s="14" customFormat="1">
      <c r="A945" s="14"/>
      <c r="B945" s="244"/>
      <c r="C945" s="245"/>
      <c r="D945" s="235" t="s">
        <v>154</v>
      </c>
      <c r="E945" s="246" t="s">
        <v>19</v>
      </c>
      <c r="F945" s="247" t="s">
        <v>1133</v>
      </c>
      <c r="G945" s="245"/>
      <c r="H945" s="248">
        <v>8</v>
      </c>
      <c r="I945" s="249"/>
      <c r="J945" s="245"/>
      <c r="K945" s="245"/>
      <c r="L945" s="250"/>
      <c r="M945" s="251"/>
      <c r="N945" s="252"/>
      <c r="O945" s="252"/>
      <c r="P945" s="252"/>
      <c r="Q945" s="252"/>
      <c r="R945" s="252"/>
      <c r="S945" s="252"/>
      <c r="T945" s="253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4" t="s">
        <v>154</v>
      </c>
      <c r="AU945" s="254" t="s">
        <v>83</v>
      </c>
      <c r="AV945" s="14" t="s">
        <v>83</v>
      </c>
      <c r="AW945" s="14" t="s">
        <v>35</v>
      </c>
      <c r="AX945" s="14" t="s">
        <v>74</v>
      </c>
      <c r="AY945" s="254" t="s">
        <v>143</v>
      </c>
    </row>
    <row r="946" s="15" customFormat="1">
      <c r="A946" s="15"/>
      <c r="B946" s="255"/>
      <c r="C946" s="256"/>
      <c r="D946" s="235" t="s">
        <v>154</v>
      </c>
      <c r="E946" s="257" t="s">
        <v>19</v>
      </c>
      <c r="F946" s="258" t="s">
        <v>157</v>
      </c>
      <c r="G946" s="256"/>
      <c r="H946" s="259">
        <v>41.200000000000003</v>
      </c>
      <c r="I946" s="260"/>
      <c r="J946" s="256"/>
      <c r="K946" s="256"/>
      <c r="L946" s="261"/>
      <c r="M946" s="262"/>
      <c r="N946" s="263"/>
      <c r="O946" s="263"/>
      <c r="P946" s="263"/>
      <c r="Q946" s="263"/>
      <c r="R946" s="263"/>
      <c r="S946" s="263"/>
      <c r="T946" s="264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5" t="s">
        <v>154</v>
      </c>
      <c r="AU946" s="265" t="s">
        <v>83</v>
      </c>
      <c r="AV946" s="15" t="s">
        <v>150</v>
      </c>
      <c r="AW946" s="15" t="s">
        <v>35</v>
      </c>
      <c r="AX946" s="15" t="s">
        <v>81</v>
      </c>
      <c r="AY946" s="265" t="s">
        <v>143</v>
      </c>
    </row>
    <row r="947" s="2" customFormat="1" ht="44.25" customHeight="1">
      <c r="A947" s="40"/>
      <c r="B947" s="41"/>
      <c r="C947" s="215" t="s">
        <v>1193</v>
      </c>
      <c r="D947" s="215" t="s">
        <v>145</v>
      </c>
      <c r="E947" s="216" t="s">
        <v>1194</v>
      </c>
      <c r="F947" s="217" t="s">
        <v>1195</v>
      </c>
      <c r="G947" s="218" t="s">
        <v>341</v>
      </c>
      <c r="H947" s="219">
        <v>6</v>
      </c>
      <c r="I947" s="220"/>
      <c r="J947" s="221">
        <f>ROUND(I947*H947,2)</f>
        <v>0</v>
      </c>
      <c r="K947" s="217" t="s">
        <v>149</v>
      </c>
      <c r="L947" s="46"/>
      <c r="M947" s="222" t="s">
        <v>19</v>
      </c>
      <c r="N947" s="223" t="s">
        <v>45</v>
      </c>
      <c r="O947" s="86"/>
      <c r="P947" s="224">
        <f>O947*H947</f>
        <v>0</v>
      </c>
      <c r="Q947" s="224">
        <v>0.0029399999999999999</v>
      </c>
      <c r="R947" s="224">
        <f>Q947*H947</f>
        <v>0.017639999999999999</v>
      </c>
      <c r="S947" s="224">
        <v>0</v>
      </c>
      <c r="T947" s="225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26" t="s">
        <v>276</v>
      </c>
      <c r="AT947" s="226" t="s">
        <v>145</v>
      </c>
      <c r="AU947" s="226" t="s">
        <v>83</v>
      </c>
      <c r="AY947" s="19" t="s">
        <v>143</v>
      </c>
      <c r="BE947" s="227">
        <f>IF(N947="základní",J947,0)</f>
        <v>0</v>
      </c>
      <c r="BF947" s="227">
        <f>IF(N947="snížená",J947,0)</f>
        <v>0</v>
      </c>
      <c r="BG947" s="227">
        <f>IF(N947="zákl. přenesená",J947,0)</f>
        <v>0</v>
      </c>
      <c r="BH947" s="227">
        <f>IF(N947="sníž. přenesená",J947,0)</f>
        <v>0</v>
      </c>
      <c r="BI947" s="227">
        <f>IF(N947="nulová",J947,0)</f>
        <v>0</v>
      </c>
      <c r="BJ947" s="19" t="s">
        <v>81</v>
      </c>
      <c r="BK947" s="227">
        <f>ROUND(I947*H947,2)</f>
        <v>0</v>
      </c>
      <c r="BL947" s="19" t="s">
        <v>276</v>
      </c>
      <c r="BM947" s="226" t="s">
        <v>1196</v>
      </c>
    </row>
    <row r="948" s="2" customFormat="1">
      <c r="A948" s="40"/>
      <c r="B948" s="41"/>
      <c r="C948" s="42"/>
      <c r="D948" s="228" t="s">
        <v>152</v>
      </c>
      <c r="E948" s="42"/>
      <c r="F948" s="229" t="s">
        <v>1197</v>
      </c>
      <c r="G948" s="42"/>
      <c r="H948" s="42"/>
      <c r="I948" s="230"/>
      <c r="J948" s="42"/>
      <c r="K948" s="42"/>
      <c r="L948" s="46"/>
      <c r="M948" s="231"/>
      <c r="N948" s="232"/>
      <c r="O948" s="86"/>
      <c r="P948" s="86"/>
      <c r="Q948" s="86"/>
      <c r="R948" s="86"/>
      <c r="S948" s="86"/>
      <c r="T948" s="87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9" t="s">
        <v>152</v>
      </c>
      <c r="AU948" s="19" t="s">
        <v>83</v>
      </c>
    </row>
    <row r="949" s="14" customFormat="1">
      <c r="A949" s="14"/>
      <c r="B949" s="244"/>
      <c r="C949" s="245"/>
      <c r="D949" s="235" t="s">
        <v>154</v>
      </c>
      <c r="E949" s="246" t="s">
        <v>19</v>
      </c>
      <c r="F949" s="247" t="s">
        <v>1134</v>
      </c>
      <c r="G949" s="245"/>
      <c r="H949" s="248">
        <v>6</v>
      </c>
      <c r="I949" s="249"/>
      <c r="J949" s="245"/>
      <c r="K949" s="245"/>
      <c r="L949" s="250"/>
      <c r="M949" s="251"/>
      <c r="N949" s="252"/>
      <c r="O949" s="252"/>
      <c r="P949" s="252"/>
      <c r="Q949" s="252"/>
      <c r="R949" s="252"/>
      <c r="S949" s="252"/>
      <c r="T949" s="25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4" t="s">
        <v>154</v>
      </c>
      <c r="AU949" s="254" t="s">
        <v>83</v>
      </c>
      <c r="AV949" s="14" t="s">
        <v>83</v>
      </c>
      <c r="AW949" s="14" t="s">
        <v>35</v>
      </c>
      <c r="AX949" s="14" t="s">
        <v>74</v>
      </c>
      <c r="AY949" s="254" t="s">
        <v>143</v>
      </c>
    </row>
    <row r="950" s="15" customFormat="1">
      <c r="A950" s="15"/>
      <c r="B950" s="255"/>
      <c r="C950" s="256"/>
      <c r="D950" s="235" t="s">
        <v>154</v>
      </c>
      <c r="E950" s="257" t="s">
        <v>19</v>
      </c>
      <c r="F950" s="258" t="s">
        <v>157</v>
      </c>
      <c r="G950" s="256"/>
      <c r="H950" s="259">
        <v>6</v>
      </c>
      <c r="I950" s="260"/>
      <c r="J950" s="256"/>
      <c r="K950" s="256"/>
      <c r="L950" s="261"/>
      <c r="M950" s="262"/>
      <c r="N950" s="263"/>
      <c r="O950" s="263"/>
      <c r="P950" s="263"/>
      <c r="Q950" s="263"/>
      <c r="R950" s="263"/>
      <c r="S950" s="263"/>
      <c r="T950" s="264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65" t="s">
        <v>154</v>
      </c>
      <c r="AU950" s="265" t="s">
        <v>83</v>
      </c>
      <c r="AV950" s="15" t="s">
        <v>150</v>
      </c>
      <c r="AW950" s="15" t="s">
        <v>35</v>
      </c>
      <c r="AX950" s="15" t="s">
        <v>81</v>
      </c>
      <c r="AY950" s="265" t="s">
        <v>143</v>
      </c>
    </row>
    <row r="951" s="2" customFormat="1" ht="33" customHeight="1">
      <c r="A951" s="40"/>
      <c r="B951" s="41"/>
      <c r="C951" s="215" t="s">
        <v>1198</v>
      </c>
      <c r="D951" s="215" t="s">
        <v>145</v>
      </c>
      <c r="E951" s="216" t="s">
        <v>1199</v>
      </c>
      <c r="F951" s="217" t="s">
        <v>1200</v>
      </c>
      <c r="G951" s="218" t="s">
        <v>341</v>
      </c>
      <c r="H951" s="219">
        <v>80</v>
      </c>
      <c r="I951" s="220"/>
      <c r="J951" s="221">
        <f>ROUND(I951*H951,2)</f>
        <v>0</v>
      </c>
      <c r="K951" s="217" t="s">
        <v>149</v>
      </c>
      <c r="L951" s="46"/>
      <c r="M951" s="222" t="s">
        <v>19</v>
      </c>
      <c r="N951" s="223" t="s">
        <v>45</v>
      </c>
      <c r="O951" s="86"/>
      <c r="P951" s="224">
        <f>O951*H951</f>
        <v>0</v>
      </c>
      <c r="Q951" s="224">
        <v>0.0036600000000000001</v>
      </c>
      <c r="R951" s="224">
        <f>Q951*H951</f>
        <v>0.2928</v>
      </c>
      <c r="S951" s="224">
        <v>0</v>
      </c>
      <c r="T951" s="225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26" t="s">
        <v>276</v>
      </c>
      <c r="AT951" s="226" t="s">
        <v>145</v>
      </c>
      <c r="AU951" s="226" t="s">
        <v>83</v>
      </c>
      <c r="AY951" s="19" t="s">
        <v>143</v>
      </c>
      <c r="BE951" s="227">
        <f>IF(N951="základní",J951,0)</f>
        <v>0</v>
      </c>
      <c r="BF951" s="227">
        <f>IF(N951="snížená",J951,0)</f>
        <v>0</v>
      </c>
      <c r="BG951" s="227">
        <f>IF(N951="zákl. přenesená",J951,0)</f>
        <v>0</v>
      </c>
      <c r="BH951" s="227">
        <f>IF(N951="sníž. přenesená",J951,0)</f>
        <v>0</v>
      </c>
      <c r="BI951" s="227">
        <f>IF(N951="nulová",J951,0)</f>
        <v>0</v>
      </c>
      <c r="BJ951" s="19" t="s">
        <v>81</v>
      </c>
      <c r="BK951" s="227">
        <f>ROUND(I951*H951,2)</f>
        <v>0</v>
      </c>
      <c r="BL951" s="19" t="s">
        <v>276</v>
      </c>
      <c r="BM951" s="226" t="s">
        <v>1201</v>
      </c>
    </row>
    <row r="952" s="2" customFormat="1">
      <c r="A952" s="40"/>
      <c r="B952" s="41"/>
      <c r="C952" s="42"/>
      <c r="D952" s="228" t="s">
        <v>152</v>
      </c>
      <c r="E952" s="42"/>
      <c r="F952" s="229" t="s">
        <v>1202</v>
      </c>
      <c r="G952" s="42"/>
      <c r="H952" s="42"/>
      <c r="I952" s="230"/>
      <c r="J952" s="42"/>
      <c r="K952" s="42"/>
      <c r="L952" s="46"/>
      <c r="M952" s="231"/>
      <c r="N952" s="232"/>
      <c r="O952" s="86"/>
      <c r="P952" s="86"/>
      <c r="Q952" s="86"/>
      <c r="R952" s="86"/>
      <c r="S952" s="86"/>
      <c r="T952" s="87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T952" s="19" t="s">
        <v>152</v>
      </c>
      <c r="AU952" s="19" t="s">
        <v>83</v>
      </c>
    </row>
    <row r="953" s="14" customFormat="1">
      <c r="A953" s="14"/>
      <c r="B953" s="244"/>
      <c r="C953" s="245"/>
      <c r="D953" s="235" t="s">
        <v>154</v>
      </c>
      <c r="E953" s="246" t="s">
        <v>19</v>
      </c>
      <c r="F953" s="247" t="s">
        <v>1203</v>
      </c>
      <c r="G953" s="245"/>
      <c r="H953" s="248">
        <v>80</v>
      </c>
      <c r="I953" s="249"/>
      <c r="J953" s="245"/>
      <c r="K953" s="245"/>
      <c r="L953" s="250"/>
      <c r="M953" s="251"/>
      <c r="N953" s="252"/>
      <c r="O953" s="252"/>
      <c r="P953" s="252"/>
      <c r="Q953" s="252"/>
      <c r="R953" s="252"/>
      <c r="S953" s="252"/>
      <c r="T953" s="25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4" t="s">
        <v>154</v>
      </c>
      <c r="AU953" s="254" t="s">
        <v>83</v>
      </c>
      <c r="AV953" s="14" t="s">
        <v>83</v>
      </c>
      <c r="AW953" s="14" t="s">
        <v>35</v>
      </c>
      <c r="AX953" s="14" t="s">
        <v>74</v>
      </c>
      <c r="AY953" s="254" t="s">
        <v>143</v>
      </c>
    </row>
    <row r="954" s="15" customFormat="1">
      <c r="A954" s="15"/>
      <c r="B954" s="255"/>
      <c r="C954" s="256"/>
      <c r="D954" s="235" t="s">
        <v>154</v>
      </c>
      <c r="E954" s="257" t="s">
        <v>19</v>
      </c>
      <c r="F954" s="258" t="s">
        <v>157</v>
      </c>
      <c r="G954" s="256"/>
      <c r="H954" s="259">
        <v>80</v>
      </c>
      <c r="I954" s="260"/>
      <c r="J954" s="256"/>
      <c r="K954" s="256"/>
      <c r="L954" s="261"/>
      <c r="M954" s="262"/>
      <c r="N954" s="263"/>
      <c r="O954" s="263"/>
      <c r="P954" s="263"/>
      <c r="Q954" s="263"/>
      <c r="R954" s="263"/>
      <c r="S954" s="263"/>
      <c r="T954" s="264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65" t="s">
        <v>154</v>
      </c>
      <c r="AU954" s="265" t="s">
        <v>83</v>
      </c>
      <c r="AV954" s="15" t="s">
        <v>150</v>
      </c>
      <c r="AW954" s="15" t="s">
        <v>35</v>
      </c>
      <c r="AX954" s="15" t="s">
        <v>81</v>
      </c>
      <c r="AY954" s="265" t="s">
        <v>143</v>
      </c>
    </row>
    <row r="955" s="2" customFormat="1" ht="37.8" customHeight="1">
      <c r="A955" s="40"/>
      <c r="B955" s="41"/>
      <c r="C955" s="215" t="s">
        <v>1204</v>
      </c>
      <c r="D955" s="215" t="s">
        <v>145</v>
      </c>
      <c r="E955" s="216" t="s">
        <v>1205</v>
      </c>
      <c r="F955" s="217" t="s">
        <v>1206</v>
      </c>
      <c r="G955" s="218" t="s">
        <v>341</v>
      </c>
      <c r="H955" s="219">
        <v>73</v>
      </c>
      <c r="I955" s="220"/>
      <c r="J955" s="221">
        <f>ROUND(I955*H955,2)</f>
        <v>0</v>
      </c>
      <c r="K955" s="217" t="s">
        <v>149</v>
      </c>
      <c r="L955" s="46"/>
      <c r="M955" s="222" t="s">
        <v>19</v>
      </c>
      <c r="N955" s="223" t="s">
        <v>45</v>
      </c>
      <c r="O955" s="86"/>
      <c r="P955" s="224">
        <f>O955*H955</f>
        <v>0</v>
      </c>
      <c r="Q955" s="224">
        <v>0.0061199999999999996</v>
      </c>
      <c r="R955" s="224">
        <f>Q955*H955</f>
        <v>0.44675999999999999</v>
      </c>
      <c r="S955" s="224">
        <v>0</v>
      </c>
      <c r="T955" s="225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26" t="s">
        <v>276</v>
      </c>
      <c r="AT955" s="226" t="s">
        <v>145</v>
      </c>
      <c r="AU955" s="226" t="s">
        <v>83</v>
      </c>
      <c r="AY955" s="19" t="s">
        <v>143</v>
      </c>
      <c r="BE955" s="227">
        <f>IF(N955="základní",J955,0)</f>
        <v>0</v>
      </c>
      <c r="BF955" s="227">
        <f>IF(N955="snížená",J955,0)</f>
        <v>0</v>
      </c>
      <c r="BG955" s="227">
        <f>IF(N955="zákl. přenesená",J955,0)</f>
        <v>0</v>
      </c>
      <c r="BH955" s="227">
        <f>IF(N955="sníž. přenesená",J955,0)</f>
        <v>0</v>
      </c>
      <c r="BI955" s="227">
        <f>IF(N955="nulová",J955,0)</f>
        <v>0</v>
      </c>
      <c r="BJ955" s="19" t="s">
        <v>81</v>
      </c>
      <c r="BK955" s="227">
        <f>ROUND(I955*H955,2)</f>
        <v>0</v>
      </c>
      <c r="BL955" s="19" t="s">
        <v>276</v>
      </c>
      <c r="BM955" s="226" t="s">
        <v>1207</v>
      </c>
    </row>
    <row r="956" s="2" customFormat="1">
      <c r="A956" s="40"/>
      <c r="B956" s="41"/>
      <c r="C956" s="42"/>
      <c r="D956" s="228" t="s">
        <v>152</v>
      </c>
      <c r="E956" s="42"/>
      <c r="F956" s="229" t="s">
        <v>1208</v>
      </c>
      <c r="G956" s="42"/>
      <c r="H956" s="42"/>
      <c r="I956" s="230"/>
      <c r="J956" s="42"/>
      <c r="K956" s="42"/>
      <c r="L956" s="46"/>
      <c r="M956" s="231"/>
      <c r="N956" s="232"/>
      <c r="O956" s="86"/>
      <c r="P956" s="86"/>
      <c r="Q956" s="86"/>
      <c r="R956" s="86"/>
      <c r="S956" s="86"/>
      <c r="T956" s="87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T956" s="19" t="s">
        <v>152</v>
      </c>
      <c r="AU956" s="19" t="s">
        <v>83</v>
      </c>
    </row>
    <row r="957" s="14" customFormat="1">
      <c r="A957" s="14"/>
      <c r="B957" s="244"/>
      <c r="C957" s="245"/>
      <c r="D957" s="235" t="s">
        <v>154</v>
      </c>
      <c r="E957" s="246" t="s">
        <v>19</v>
      </c>
      <c r="F957" s="247" t="s">
        <v>1209</v>
      </c>
      <c r="G957" s="245"/>
      <c r="H957" s="248">
        <v>73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4" t="s">
        <v>154</v>
      </c>
      <c r="AU957" s="254" t="s">
        <v>83</v>
      </c>
      <c r="AV957" s="14" t="s">
        <v>83</v>
      </c>
      <c r="AW957" s="14" t="s">
        <v>35</v>
      </c>
      <c r="AX957" s="14" t="s">
        <v>74</v>
      </c>
      <c r="AY957" s="254" t="s">
        <v>143</v>
      </c>
    </row>
    <row r="958" s="15" customFormat="1">
      <c r="A958" s="15"/>
      <c r="B958" s="255"/>
      <c r="C958" s="256"/>
      <c r="D958" s="235" t="s">
        <v>154</v>
      </c>
      <c r="E958" s="257" t="s">
        <v>19</v>
      </c>
      <c r="F958" s="258" t="s">
        <v>157</v>
      </c>
      <c r="G958" s="256"/>
      <c r="H958" s="259">
        <v>73</v>
      </c>
      <c r="I958" s="260"/>
      <c r="J958" s="256"/>
      <c r="K958" s="256"/>
      <c r="L958" s="261"/>
      <c r="M958" s="262"/>
      <c r="N958" s="263"/>
      <c r="O958" s="263"/>
      <c r="P958" s="263"/>
      <c r="Q958" s="263"/>
      <c r="R958" s="263"/>
      <c r="S958" s="263"/>
      <c r="T958" s="264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5" t="s">
        <v>154</v>
      </c>
      <c r="AU958" s="265" t="s">
        <v>83</v>
      </c>
      <c r="AV958" s="15" t="s">
        <v>150</v>
      </c>
      <c r="AW958" s="15" t="s">
        <v>35</v>
      </c>
      <c r="AX958" s="15" t="s">
        <v>81</v>
      </c>
      <c r="AY958" s="265" t="s">
        <v>143</v>
      </c>
    </row>
    <row r="959" s="2" customFormat="1" ht="33" customHeight="1">
      <c r="A959" s="40"/>
      <c r="B959" s="41"/>
      <c r="C959" s="215" t="s">
        <v>1210</v>
      </c>
      <c r="D959" s="215" t="s">
        <v>145</v>
      </c>
      <c r="E959" s="216" t="s">
        <v>1211</v>
      </c>
      <c r="F959" s="217" t="s">
        <v>1212</v>
      </c>
      <c r="G959" s="218" t="s">
        <v>341</v>
      </c>
      <c r="H959" s="219">
        <v>90</v>
      </c>
      <c r="I959" s="220"/>
      <c r="J959" s="221">
        <f>ROUND(I959*H959,2)</f>
        <v>0</v>
      </c>
      <c r="K959" s="217" t="s">
        <v>149</v>
      </c>
      <c r="L959" s="46"/>
      <c r="M959" s="222" t="s">
        <v>19</v>
      </c>
      <c r="N959" s="223" t="s">
        <v>45</v>
      </c>
      <c r="O959" s="86"/>
      <c r="P959" s="224">
        <f>O959*H959</f>
        <v>0</v>
      </c>
      <c r="Q959" s="224">
        <v>0.0037599999999999999</v>
      </c>
      <c r="R959" s="224">
        <f>Q959*H959</f>
        <v>0.33839999999999998</v>
      </c>
      <c r="S959" s="224">
        <v>0</v>
      </c>
      <c r="T959" s="225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26" t="s">
        <v>276</v>
      </c>
      <c r="AT959" s="226" t="s">
        <v>145</v>
      </c>
      <c r="AU959" s="226" t="s">
        <v>83</v>
      </c>
      <c r="AY959" s="19" t="s">
        <v>143</v>
      </c>
      <c r="BE959" s="227">
        <f>IF(N959="základní",J959,0)</f>
        <v>0</v>
      </c>
      <c r="BF959" s="227">
        <f>IF(N959="snížená",J959,0)</f>
        <v>0</v>
      </c>
      <c r="BG959" s="227">
        <f>IF(N959="zákl. přenesená",J959,0)</f>
        <v>0</v>
      </c>
      <c r="BH959" s="227">
        <f>IF(N959="sníž. přenesená",J959,0)</f>
        <v>0</v>
      </c>
      <c r="BI959" s="227">
        <f>IF(N959="nulová",J959,0)</f>
        <v>0</v>
      </c>
      <c r="BJ959" s="19" t="s">
        <v>81</v>
      </c>
      <c r="BK959" s="227">
        <f>ROUND(I959*H959,2)</f>
        <v>0</v>
      </c>
      <c r="BL959" s="19" t="s">
        <v>276</v>
      </c>
      <c r="BM959" s="226" t="s">
        <v>1213</v>
      </c>
    </row>
    <row r="960" s="2" customFormat="1">
      <c r="A960" s="40"/>
      <c r="B960" s="41"/>
      <c r="C960" s="42"/>
      <c r="D960" s="228" t="s">
        <v>152</v>
      </c>
      <c r="E960" s="42"/>
      <c r="F960" s="229" t="s">
        <v>1214</v>
      </c>
      <c r="G960" s="42"/>
      <c r="H960" s="42"/>
      <c r="I960" s="230"/>
      <c r="J960" s="42"/>
      <c r="K960" s="42"/>
      <c r="L960" s="46"/>
      <c r="M960" s="231"/>
      <c r="N960" s="232"/>
      <c r="O960" s="86"/>
      <c r="P960" s="86"/>
      <c r="Q960" s="86"/>
      <c r="R960" s="86"/>
      <c r="S960" s="86"/>
      <c r="T960" s="87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T960" s="19" t="s">
        <v>152</v>
      </c>
      <c r="AU960" s="19" t="s">
        <v>83</v>
      </c>
    </row>
    <row r="961" s="14" customFormat="1">
      <c r="A961" s="14"/>
      <c r="B961" s="244"/>
      <c r="C961" s="245"/>
      <c r="D961" s="235" t="s">
        <v>154</v>
      </c>
      <c r="E961" s="246" t="s">
        <v>19</v>
      </c>
      <c r="F961" s="247" t="s">
        <v>1215</v>
      </c>
      <c r="G961" s="245"/>
      <c r="H961" s="248">
        <v>90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4" t="s">
        <v>154</v>
      </c>
      <c r="AU961" s="254" t="s">
        <v>83</v>
      </c>
      <c r="AV961" s="14" t="s">
        <v>83</v>
      </c>
      <c r="AW961" s="14" t="s">
        <v>35</v>
      </c>
      <c r="AX961" s="14" t="s">
        <v>74</v>
      </c>
      <c r="AY961" s="254" t="s">
        <v>143</v>
      </c>
    </row>
    <row r="962" s="15" customFormat="1">
      <c r="A962" s="15"/>
      <c r="B962" s="255"/>
      <c r="C962" s="256"/>
      <c r="D962" s="235" t="s">
        <v>154</v>
      </c>
      <c r="E962" s="257" t="s">
        <v>19</v>
      </c>
      <c r="F962" s="258" t="s">
        <v>157</v>
      </c>
      <c r="G962" s="256"/>
      <c r="H962" s="259">
        <v>90</v>
      </c>
      <c r="I962" s="260"/>
      <c r="J962" s="256"/>
      <c r="K962" s="256"/>
      <c r="L962" s="261"/>
      <c r="M962" s="262"/>
      <c r="N962" s="263"/>
      <c r="O962" s="263"/>
      <c r="P962" s="263"/>
      <c r="Q962" s="263"/>
      <c r="R962" s="263"/>
      <c r="S962" s="263"/>
      <c r="T962" s="264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5" t="s">
        <v>154</v>
      </c>
      <c r="AU962" s="265" t="s">
        <v>83</v>
      </c>
      <c r="AV962" s="15" t="s">
        <v>150</v>
      </c>
      <c r="AW962" s="15" t="s">
        <v>35</v>
      </c>
      <c r="AX962" s="15" t="s">
        <v>81</v>
      </c>
      <c r="AY962" s="265" t="s">
        <v>143</v>
      </c>
    </row>
    <row r="963" s="2" customFormat="1" ht="44.25" customHeight="1">
      <c r="A963" s="40"/>
      <c r="B963" s="41"/>
      <c r="C963" s="215" t="s">
        <v>1216</v>
      </c>
      <c r="D963" s="215" t="s">
        <v>145</v>
      </c>
      <c r="E963" s="216" t="s">
        <v>1217</v>
      </c>
      <c r="F963" s="217" t="s">
        <v>1218</v>
      </c>
      <c r="G963" s="218" t="s">
        <v>265</v>
      </c>
      <c r="H963" s="219">
        <v>5</v>
      </c>
      <c r="I963" s="220"/>
      <c r="J963" s="221">
        <f>ROUND(I963*H963,2)</f>
        <v>0</v>
      </c>
      <c r="K963" s="217" t="s">
        <v>149</v>
      </c>
      <c r="L963" s="46"/>
      <c r="M963" s="222" t="s">
        <v>19</v>
      </c>
      <c r="N963" s="223" t="s">
        <v>45</v>
      </c>
      <c r="O963" s="86"/>
      <c r="P963" s="224">
        <f>O963*H963</f>
        <v>0</v>
      </c>
      <c r="Q963" s="224">
        <v>0.00080000000000000004</v>
      </c>
      <c r="R963" s="224">
        <f>Q963*H963</f>
        <v>0.0040000000000000001</v>
      </c>
      <c r="S963" s="224">
        <v>0</v>
      </c>
      <c r="T963" s="225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26" t="s">
        <v>276</v>
      </c>
      <c r="AT963" s="226" t="s">
        <v>145</v>
      </c>
      <c r="AU963" s="226" t="s">
        <v>83</v>
      </c>
      <c r="AY963" s="19" t="s">
        <v>143</v>
      </c>
      <c r="BE963" s="227">
        <f>IF(N963="základní",J963,0)</f>
        <v>0</v>
      </c>
      <c r="BF963" s="227">
        <f>IF(N963="snížená",J963,0)</f>
        <v>0</v>
      </c>
      <c r="BG963" s="227">
        <f>IF(N963="zákl. přenesená",J963,0)</f>
        <v>0</v>
      </c>
      <c r="BH963" s="227">
        <f>IF(N963="sníž. přenesená",J963,0)</f>
        <v>0</v>
      </c>
      <c r="BI963" s="227">
        <f>IF(N963="nulová",J963,0)</f>
        <v>0</v>
      </c>
      <c r="BJ963" s="19" t="s">
        <v>81</v>
      </c>
      <c r="BK963" s="227">
        <f>ROUND(I963*H963,2)</f>
        <v>0</v>
      </c>
      <c r="BL963" s="19" t="s">
        <v>276</v>
      </c>
      <c r="BM963" s="226" t="s">
        <v>1219</v>
      </c>
    </row>
    <row r="964" s="2" customFormat="1">
      <c r="A964" s="40"/>
      <c r="B964" s="41"/>
      <c r="C964" s="42"/>
      <c r="D964" s="228" t="s">
        <v>152</v>
      </c>
      <c r="E964" s="42"/>
      <c r="F964" s="229" t="s">
        <v>1220</v>
      </c>
      <c r="G964" s="42"/>
      <c r="H964" s="42"/>
      <c r="I964" s="230"/>
      <c r="J964" s="42"/>
      <c r="K964" s="42"/>
      <c r="L964" s="46"/>
      <c r="M964" s="231"/>
      <c r="N964" s="232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152</v>
      </c>
      <c r="AU964" s="19" t="s">
        <v>83</v>
      </c>
    </row>
    <row r="965" s="14" customFormat="1">
      <c r="A965" s="14"/>
      <c r="B965" s="244"/>
      <c r="C965" s="245"/>
      <c r="D965" s="235" t="s">
        <v>154</v>
      </c>
      <c r="E965" s="246" t="s">
        <v>19</v>
      </c>
      <c r="F965" s="247" t="s">
        <v>1221</v>
      </c>
      <c r="G965" s="245"/>
      <c r="H965" s="248">
        <v>5</v>
      </c>
      <c r="I965" s="249"/>
      <c r="J965" s="245"/>
      <c r="K965" s="245"/>
      <c r="L965" s="250"/>
      <c r="M965" s="251"/>
      <c r="N965" s="252"/>
      <c r="O965" s="252"/>
      <c r="P965" s="252"/>
      <c r="Q965" s="252"/>
      <c r="R965" s="252"/>
      <c r="S965" s="252"/>
      <c r="T965" s="25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4" t="s">
        <v>154</v>
      </c>
      <c r="AU965" s="254" t="s">
        <v>83</v>
      </c>
      <c r="AV965" s="14" t="s">
        <v>83</v>
      </c>
      <c r="AW965" s="14" t="s">
        <v>35</v>
      </c>
      <c r="AX965" s="14" t="s">
        <v>74</v>
      </c>
      <c r="AY965" s="254" t="s">
        <v>143</v>
      </c>
    </row>
    <row r="966" s="15" customFormat="1">
      <c r="A966" s="15"/>
      <c r="B966" s="255"/>
      <c r="C966" s="256"/>
      <c r="D966" s="235" t="s">
        <v>154</v>
      </c>
      <c r="E966" s="257" t="s">
        <v>19</v>
      </c>
      <c r="F966" s="258" t="s">
        <v>157</v>
      </c>
      <c r="G966" s="256"/>
      <c r="H966" s="259">
        <v>5</v>
      </c>
      <c r="I966" s="260"/>
      <c r="J966" s="256"/>
      <c r="K966" s="256"/>
      <c r="L966" s="261"/>
      <c r="M966" s="262"/>
      <c r="N966" s="263"/>
      <c r="O966" s="263"/>
      <c r="P966" s="263"/>
      <c r="Q966" s="263"/>
      <c r="R966" s="263"/>
      <c r="S966" s="263"/>
      <c r="T966" s="264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5" t="s">
        <v>154</v>
      </c>
      <c r="AU966" s="265" t="s">
        <v>83</v>
      </c>
      <c r="AV966" s="15" t="s">
        <v>150</v>
      </c>
      <c r="AW966" s="15" t="s">
        <v>35</v>
      </c>
      <c r="AX966" s="15" t="s">
        <v>81</v>
      </c>
      <c r="AY966" s="265" t="s">
        <v>143</v>
      </c>
    </row>
    <row r="967" s="2" customFormat="1" ht="55.5" customHeight="1">
      <c r="A967" s="40"/>
      <c r="B967" s="41"/>
      <c r="C967" s="215" t="s">
        <v>1222</v>
      </c>
      <c r="D967" s="215" t="s">
        <v>145</v>
      </c>
      <c r="E967" s="216" t="s">
        <v>1223</v>
      </c>
      <c r="F967" s="217" t="s">
        <v>1224</v>
      </c>
      <c r="G967" s="218" t="s">
        <v>610</v>
      </c>
      <c r="H967" s="277"/>
      <c r="I967" s="220"/>
      <c r="J967" s="221">
        <f>ROUND(I967*H967,2)</f>
        <v>0</v>
      </c>
      <c r="K967" s="217" t="s">
        <v>149</v>
      </c>
      <c r="L967" s="46"/>
      <c r="M967" s="222" t="s">
        <v>19</v>
      </c>
      <c r="N967" s="223" t="s">
        <v>45</v>
      </c>
      <c r="O967" s="86"/>
      <c r="P967" s="224">
        <f>O967*H967</f>
        <v>0</v>
      </c>
      <c r="Q967" s="224">
        <v>0</v>
      </c>
      <c r="R967" s="224">
        <f>Q967*H967</f>
        <v>0</v>
      </c>
      <c r="S967" s="224">
        <v>0</v>
      </c>
      <c r="T967" s="225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26" t="s">
        <v>276</v>
      </c>
      <c r="AT967" s="226" t="s">
        <v>145</v>
      </c>
      <c r="AU967" s="226" t="s">
        <v>83</v>
      </c>
      <c r="AY967" s="19" t="s">
        <v>143</v>
      </c>
      <c r="BE967" s="227">
        <f>IF(N967="základní",J967,0)</f>
        <v>0</v>
      </c>
      <c r="BF967" s="227">
        <f>IF(N967="snížená",J967,0)</f>
        <v>0</v>
      </c>
      <c r="BG967" s="227">
        <f>IF(N967="zákl. přenesená",J967,0)</f>
        <v>0</v>
      </c>
      <c r="BH967" s="227">
        <f>IF(N967="sníž. přenesená",J967,0)</f>
        <v>0</v>
      </c>
      <c r="BI967" s="227">
        <f>IF(N967="nulová",J967,0)</f>
        <v>0</v>
      </c>
      <c r="BJ967" s="19" t="s">
        <v>81</v>
      </c>
      <c r="BK967" s="227">
        <f>ROUND(I967*H967,2)</f>
        <v>0</v>
      </c>
      <c r="BL967" s="19" t="s">
        <v>276</v>
      </c>
      <c r="BM967" s="226" t="s">
        <v>1225</v>
      </c>
    </row>
    <row r="968" s="2" customFormat="1">
      <c r="A968" s="40"/>
      <c r="B968" s="41"/>
      <c r="C968" s="42"/>
      <c r="D968" s="228" t="s">
        <v>152</v>
      </c>
      <c r="E968" s="42"/>
      <c r="F968" s="229" t="s">
        <v>1226</v>
      </c>
      <c r="G968" s="42"/>
      <c r="H968" s="42"/>
      <c r="I968" s="230"/>
      <c r="J968" s="42"/>
      <c r="K968" s="42"/>
      <c r="L968" s="46"/>
      <c r="M968" s="231"/>
      <c r="N968" s="232"/>
      <c r="O968" s="86"/>
      <c r="P968" s="86"/>
      <c r="Q968" s="86"/>
      <c r="R968" s="86"/>
      <c r="S968" s="86"/>
      <c r="T968" s="87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T968" s="19" t="s">
        <v>152</v>
      </c>
      <c r="AU968" s="19" t="s">
        <v>83</v>
      </c>
    </row>
    <row r="969" s="12" customFormat="1" ht="22.8" customHeight="1">
      <c r="A969" s="12"/>
      <c r="B969" s="199"/>
      <c r="C969" s="200"/>
      <c r="D969" s="201" t="s">
        <v>73</v>
      </c>
      <c r="E969" s="213" t="s">
        <v>1227</v>
      </c>
      <c r="F969" s="213" t="s">
        <v>1228</v>
      </c>
      <c r="G969" s="200"/>
      <c r="H969" s="200"/>
      <c r="I969" s="203"/>
      <c r="J969" s="214">
        <f>BK969</f>
        <v>0</v>
      </c>
      <c r="K969" s="200"/>
      <c r="L969" s="205"/>
      <c r="M969" s="206"/>
      <c r="N969" s="207"/>
      <c r="O969" s="207"/>
      <c r="P969" s="208">
        <f>SUM(P970:P998)</f>
        <v>0</v>
      </c>
      <c r="Q969" s="207"/>
      <c r="R969" s="208">
        <f>SUM(R970:R998)</f>
        <v>1.0951599999999999</v>
      </c>
      <c r="S969" s="207"/>
      <c r="T969" s="209">
        <f>SUM(T970:T998)</f>
        <v>44.638930000000002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10" t="s">
        <v>83</v>
      </c>
      <c r="AT969" s="211" t="s">
        <v>73</v>
      </c>
      <c r="AU969" s="211" t="s">
        <v>81</v>
      </c>
      <c r="AY969" s="210" t="s">
        <v>143</v>
      </c>
      <c r="BK969" s="212">
        <f>SUM(BK970:BK998)</f>
        <v>0</v>
      </c>
    </row>
    <row r="970" s="2" customFormat="1" ht="24.15" customHeight="1">
      <c r="A970" s="40"/>
      <c r="B970" s="41"/>
      <c r="C970" s="215" t="s">
        <v>1229</v>
      </c>
      <c r="D970" s="215" t="s">
        <v>145</v>
      </c>
      <c r="E970" s="216" t="s">
        <v>1230</v>
      </c>
      <c r="F970" s="217" t="s">
        <v>1231</v>
      </c>
      <c r="G970" s="218" t="s">
        <v>160</v>
      </c>
      <c r="H970" s="219">
        <v>564.11000000000001</v>
      </c>
      <c r="I970" s="220"/>
      <c r="J970" s="221">
        <f>ROUND(I970*H970,2)</f>
        <v>0</v>
      </c>
      <c r="K970" s="217" t="s">
        <v>149</v>
      </c>
      <c r="L970" s="46"/>
      <c r="M970" s="222" t="s">
        <v>19</v>
      </c>
      <c r="N970" s="223" t="s">
        <v>45</v>
      </c>
      <c r="O970" s="86"/>
      <c r="P970" s="224">
        <f>O970*H970</f>
        <v>0</v>
      </c>
      <c r="Q970" s="224">
        <v>0</v>
      </c>
      <c r="R970" s="224">
        <f>Q970*H970</f>
        <v>0</v>
      </c>
      <c r="S970" s="224">
        <v>0.063</v>
      </c>
      <c r="T970" s="225">
        <f>S970*H970</f>
        <v>35.538930000000001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26" t="s">
        <v>276</v>
      </c>
      <c r="AT970" s="226" t="s">
        <v>145</v>
      </c>
      <c r="AU970" s="226" t="s">
        <v>83</v>
      </c>
      <c r="AY970" s="19" t="s">
        <v>143</v>
      </c>
      <c r="BE970" s="227">
        <f>IF(N970="základní",J970,0)</f>
        <v>0</v>
      </c>
      <c r="BF970" s="227">
        <f>IF(N970="snížená",J970,0)</f>
        <v>0</v>
      </c>
      <c r="BG970" s="227">
        <f>IF(N970="zákl. přenesená",J970,0)</f>
        <v>0</v>
      </c>
      <c r="BH970" s="227">
        <f>IF(N970="sníž. přenesená",J970,0)</f>
        <v>0</v>
      </c>
      <c r="BI970" s="227">
        <f>IF(N970="nulová",J970,0)</f>
        <v>0</v>
      </c>
      <c r="BJ970" s="19" t="s">
        <v>81</v>
      </c>
      <c r="BK970" s="227">
        <f>ROUND(I970*H970,2)</f>
        <v>0</v>
      </c>
      <c r="BL970" s="19" t="s">
        <v>276</v>
      </c>
      <c r="BM970" s="226" t="s">
        <v>1232</v>
      </c>
    </row>
    <row r="971" s="2" customFormat="1">
      <c r="A971" s="40"/>
      <c r="B971" s="41"/>
      <c r="C971" s="42"/>
      <c r="D971" s="228" t="s">
        <v>152</v>
      </c>
      <c r="E971" s="42"/>
      <c r="F971" s="229" t="s">
        <v>1233</v>
      </c>
      <c r="G971" s="42"/>
      <c r="H971" s="42"/>
      <c r="I971" s="230"/>
      <c r="J971" s="42"/>
      <c r="K971" s="42"/>
      <c r="L971" s="46"/>
      <c r="M971" s="231"/>
      <c r="N971" s="232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152</v>
      </c>
      <c r="AU971" s="19" t="s">
        <v>83</v>
      </c>
    </row>
    <row r="972" s="13" customFormat="1">
      <c r="A972" s="13"/>
      <c r="B972" s="233"/>
      <c r="C972" s="234"/>
      <c r="D972" s="235" t="s">
        <v>154</v>
      </c>
      <c r="E972" s="236" t="s">
        <v>19</v>
      </c>
      <c r="F972" s="237" t="s">
        <v>1234</v>
      </c>
      <c r="G972" s="234"/>
      <c r="H972" s="236" t="s">
        <v>19</v>
      </c>
      <c r="I972" s="238"/>
      <c r="J972" s="234"/>
      <c r="K972" s="234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154</v>
      </c>
      <c r="AU972" s="243" t="s">
        <v>83</v>
      </c>
      <c r="AV972" s="13" t="s">
        <v>81</v>
      </c>
      <c r="AW972" s="13" t="s">
        <v>35</v>
      </c>
      <c r="AX972" s="13" t="s">
        <v>74</v>
      </c>
      <c r="AY972" s="243" t="s">
        <v>143</v>
      </c>
    </row>
    <row r="973" s="14" customFormat="1">
      <c r="A973" s="14"/>
      <c r="B973" s="244"/>
      <c r="C973" s="245"/>
      <c r="D973" s="235" t="s">
        <v>154</v>
      </c>
      <c r="E973" s="246" t="s">
        <v>19</v>
      </c>
      <c r="F973" s="247" t="s">
        <v>1235</v>
      </c>
      <c r="G973" s="245"/>
      <c r="H973" s="248">
        <v>232.096</v>
      </c>
      <c r="I973" s="249"/>
      <c r="J973" s="245"/>
      <c r="K973" s="245"/>
      <c r="L973" s="250"/>
      <c r="M973" s="251"/>
      <c r="N973" s="252"/>
      <c r="O973" s="252"/>
      <c r="P973" s="252"/>
      <c r="Q973" s="252"/>
      <c r="R973" s="252"/>
      <c r="S973" s="252"/>
      <c r="T973" s="25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4" t="s">
        <v>154</v>
      </c>
      <c r="AU973" s="254" t="s">
        <v>83</v>
      </c>
      <c r="AV973" s="14" t="s">
        <v>83</v>
      </c>
      <c r="AW973" s="14" t="s">
        <v>35</v>
      </c>
      <c r="AX973" s="14" t="s">
        <v>74</v>
      </c>
      <c r="AY973" s="254" t="s">
        <v>143</v>
      </c>
    </row>
    <row r="974" s="14" customFormat="1">
      <c r="A974" s="14"/>
      <c r="B974" s="244"/>
      <c r="C974" s="245"/>
      <c r="D974" s="235" t="s">
        <v>154</v>
      </c>
      <c r="E974" s="246" t="s">
        <v>19</v>
      </c>
      <c r="F974" s="247" t="s">
        <v>1236</v>
      </c>
      <c r="G974" s="245"/>
      <c r="H974" s="248">
        <v>127.309</v>
      </c>
      <c r="I974" s="249"/>
      <c r="J974" s="245"/>
      <c r="K974" s="245"/>
      <c r="L974" s="250"/>
      <c r="M974" s="251"/>
      <c r="N974" s="252"/>
      <c r="O974" s="252"/>
      <c r="P974" s="252"/>
      <c r="Q974" s="252"/>
      <c r="R974" s="252"/>
      <c r="S974" s="252"/>
      <c r="T974" s="25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4" t="s">
        <v>154</v>
      </c>
      <c r="AU974" s="254" t="s">
        <v>83</v>
      </c>
      <c r="AV974" s="14" t="s">
        <v>83</v>
      </c>
      <c r="AW974" s="14" t="s">
        <v>35</v>
      </c>
      <c r="AX974" s="14" t="s">
        <v>74</v>
      </c>
      <c r="AY974" s="254" t="s">
        <v>143</v>
      </c>
    </row>
    <row r="975" s="14" customFormat="1">
      <c r="A975" s="14"/>
      <c r="B975" s="244"/>
      <c r="C975" s="245"/>
      <c r="D975" s="235" t="s">
        <v>154</v>
      </c>
      <c r="E975" s="246" t="s">
        <v>19</v>
      </c>
      <c r="F975" s="247" t="s">
        <v>1237</v>
      </c>
      <c r="G975" s="245"/>
      <c r="H975" s="248">
        <v>204.70500000000001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4" t="s">
        <v>154</v>
      </c>
      <c r="AU975" s="254" t="s">
        <v>83</v>
      </c>
      <c r="AV975" s="14" t="s">
        <v>83</v>
      </c>
      <c r="AW975" s="14" t="s">
        <v>35</v>
      </c>
      <c r="AX975" s="14" t="s">
        <v>74</v>
      </c>
      <c r="AY975" s="254" t="s">
        <v>143</v>
      </c>
    </row>
    <row r="976" s="15" customFormat="1">
      <c r="A976" s="15"/>
      <c r="B976" s="255"/>
      <c r="C976" s="256"/>
      <c r="D976" s="235" t="s">
        <v>154</v>
      </c>
      <c r="E976" s="257" t="s">
        <v>19</v>
      </c>
      <c r="F976" s="258" t="s">
        <v>157</v>
      </c>
      <c r="G976" s="256"/>
      <c r="H976" s="259">
        <v>564.11000000000001</v>
      </c>
      <c r="I976" s="260"/>
      <c r="J976" s="256"/>
      <c r="K976" s="256"/>
      <c r="L976" s="261"/>
      <c r="M976" s="262"/>
      <c r="N976" s="263"/>
      <c r="O976" s="263"/>
      <c r="P976" s="263"/>
      <c r="Q976" s="263"/>
      <c r="R976" s="263"/>
      <c r="S976" s="263"/>
      <c r="T976" s="264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65" t="s">
        <v>154</v>
      </c>
      <c r="AU976" s="265" t="s">
        <v>83</v>
      </c>
      <c r="AV976" s="15" t="s">
        <v>150</v>
      </c>
      <c r="AW976" s="15" t="s">
        <v>35</v>
      </c>
      <c r="AX976" s="15" t="s">
        <v>81</v>
      </c>
      <c r="AY976" s="265" t="s">
        <v>143</v>
      </c>
    </row>
    <row r="977" s="2" customFormat="1" ht="33" customHeight="1">
      <c r="A977" s="40"/>
      <c r="B977" s="41"/>
      <c r="C977" s="215" t="s">
        <v>1238</v>
      </c>
      <c r="D977" s="215" t="s">
        <v>145</v>
      </c>
      <c r="E977" s="216" t="s">
        <v>1239</v>
      </c>
      <c r="F977" s="217" t="s">
        <v>1240</v>
      </c>
      <c r="G977" s="218" t="s">
        <v>160</v>
      </c>
      <c r="H977" s="219">
        <v>3256</v>
      </c>
      <c r="I977" s="220"/>
      <c r="J977" s="221">
        <f>ROUND(I977*H977,2)</f>
        <v>0</v>
      </c>
      <c r="K977" s="217" t="s">
        <v>149</v>
      </c>
      <c r="L977" s="46"/>
      <c r="M977" s="222" t="s">
        <v>19</v>
      </c>
      <c r="N977" s="223" t="s">
        <v>45</v>
      </c>
      <c r="O977" s="86"/>
      <c r="P977" s="224">
        <f>O977*H977</f>
        <v>0</v>
      </c>
      <c r="Q977" s="224">
        <v>0</v>
      </c>
      <c r="R977" s="224">
        <f>Q977*H977</f>
        <v>0</v>
      </c>
      <c r="S977" s="224">
        <v>0</v>
      </c>
      <c r="T977" s="225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26" t="s">
        <v>276</v>
      </c>
      <c r="AT977" s="226" t="s">
        <v>145</v>
      </c>
      <c r="AU977" s="226" t="s">
        <v>83</v>
      </c>
      <c r="AY977" s="19" t="s">
        <v>143</v>
      </c>
      <c r="BE977" s="227">
        <f>IF(N977="základní",J977,0)</f>
        <v>0</v>
      </c>
      <c r="BF977" s="227">
        <f>IF(N977="snížená",J977,0)</f>
        <v>0</v>
      </c>
      <c r="BG977" s="227">
        <f>IF(N977="zákl. přenesená",J977,0)</f>
        <v>0</v>
      </c>
      <c r="BH977" s="227">
        <f>IF(N977="sníž. přenesená",J977,0)</f>
        <v>0</v>
      </c>
      <c r="BI977" s="227">
        <f>IF(N977="nulová",J977,0)</f>
        <v>0</v>
      </c>
      <c r="BJ977" s="19" t="s">
        <v>81</v>
      </c>
      <c r="BK977" s="227">
        <f>ROUND(I977*H977,2)</f>
        <v>0</v>
      </c>
      <c r="BL977" s="19" t="s">
        <v>276</v>
      </c>
      <c r="BM977" s="226" t="s">
        <v>1241</v>
      </c>
    </row>
    <row r="978" s="2" customFormat="1">
      <c r="A978" s="40"/>
      <c r="B978" s="41"/>
      <c r="C978" s="42"/>
      <c r="D978" s="228" t="s">
        <v>152</v>
      </c>
      <c r="E978" s="42"/>
      <c r="F978" s="229" t="s">
        <v>1242</v>
      </c>
      <c r="G978" s="42"/>
      <c r="H978" s="42"/>
      <c r="I978" s="230"/>
      <c r="J978" s="42"/>
      <c r="K978" s="42"/>
      <c r="L978" s="46"/>
      <c r="M978" s="231"/>
      <c r="N978" s="232"/>
      <c r="O978" s="86"/>
      <c r="P978" s="86"/>
      <c r="Q978" s="86"/>
      <c r="R978" s="86"/>
      <c r="S978" s="86"/>
      <c r="T978" s="87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T978" s="19" t="s">
        <v>152</v>
      </c>
      <c r="AU978" s="19" t="s">
        <v>83</v>
      </c>
    </row>
    <row r="979" s="14" customFormat="1">
      <c r="A979" s="14"/>
      <c r="B979" s="244"/>
      <c r="C979" s="245"/>
      <c r="D979" s="235" t="s">
        <v>154</v>
      </c>
      <c r="E979" s="246" t="s">
        <v>19</v>
      </c>
      <c r="F979" s="247" t="s">
        <v>1243</v>
      </c>
      <c r="G979" s="245"/>
      <c r="H979" s="248">
        <v>1628</v>
      </c>
      <c r="I979" s="249"/>
      <c r="J979" s="245"/>
      <c r="K979" s="245"/>
      <c r="L979" s="250"/>
      <c r="M979" s="251"/>
      <c r="N979" s="252"/>
      <c r="O979" s="252"/>
      <c r="P979" s="252"/>
      <c r="Q979" s="252"/>
      <c r="R979" s="252"/>
      <c r="S979" s="252"/>
      <c r="T979" s="25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4" t="s">
        <v>154</v>
      </c>
      <c r="AU979" s="254" t="s">
        <v>83</v>
      </c>
      <c r="AV979" s="14" t="s">
        <v>83</v>
      </c>
      <c r="AW979" s="14" t="s">
        <v>35</v>
      </c>
      <c r="AX979" s="14" t="s">
        <v>74</v>
      </c>
      <c r="AY979" s="254" t="s">
        <v>143</v>
      </c>
    </row>
    <row r="980" s="14" customFormat="1">
      <c r="A980" s="14"/>
      <c r="B980" s="244"/>
      <c r="C980" s="245"/>
      <c r="D980" s="235" t="s">
        <v>154</v>
      </c>
      <c r="E980" s="246" t="s">
        <v>19</v>
      </c>
      <c r="F980" s="247" t="s">
        <v>1244</v>
      </c>
      <c r="G980" s="245"/>
      <c r="H980" s="248">
        <v>1628</v>
      </c>
      <c r="I980" s="249"/>
      <c r="J980" s="245"/>
      <c r="K980" s="245"/>
      <c r="L980" s="250"/>
      <c r="M980" s="251"/>
      <c r="N980" s="252"/>
      <c r="O980" s="252"/>
      <c r="P980" s="252"/>
      <c r="Q980" s="252"/>
      <c r="R980" s="252"/>
      <c r="S980" s="252"/>
      <c r="T980" s="253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4" t="s">
        <v>154</v>
      </c>
      <c r="AU980" s="254" t="s">
        <v>83</v>
      </c>
      <c r="AV980" s="14" t="s">
        <v>83</v>
      </c>
      <c r="AW980" s="14" t="s">
        <v>35</v>
      </c>
      <c r="AX980" s="14" t="s">
        <v>74</v>
      </c>
      <c r="AY980" s="254" t="s">
        <v>143</v>
      </c>
    </row>
    <row r="981" s="15" customFormat="1">
      <c r="A981" s="15"/>
      <c r="B981" s="255"/>
      <c r="C981" s="256"/>
      <c r="D981" s="235" t="s">
        <v>154</v>
      </c>
      <c r="E981" s="257" t="s">
        <v>19</v>
      </c>
      <c r="F981" s="258" t="s">
        <v>157</v>
      </c>
      <c r="G981" s="256"/>
      <c r="H981" s="259">
        <v>3256</v>
      </c>
      <c r="I981" s="260"/>
      <c r="J981" s="256"/>
      <c r="K981" s="256"/>
      <c r="L981" s="261"/>
      <c r="M981" s="262"/>
      <c r="N981" s="263"/>
      <c r="O981" s="263"/>
      <c r="P981" s="263"/>
      <c r="Q981" s="263"/>
      <c r="R981" s="263"/>
      <c r="S981" s="263"/>
      <c r="T981" s="264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65" t="s">
        <v>154</v>
      </c>
      <c r="AU981" s="265" t="s">
        <v>83</v>
      </c>
      <c r="AV981" s="15" t="s">
        <v>150</v>
      </c>
      <c r="AW981" s="15" t="s">
        <v>35</v>
      </c>
      <c r="AX981" s="15" t="s">
        <v>81</v>
      </c>
      <c r="AY981" s="265" t="s">
        <v>143</v>
      </c>
    </row>
    <row r="982" s="2" customFormat="1" ht="44.25" customHeight="1">
      <c r="A982" s="40"/>
      <c r="B982" s="41"/>
      <c r="C982" s="266" t="s">
        <v>1245</v>
      </c>
      <c r="D982" s="266" t="s">
        <v>192</v>
      </c>
      <c r="E982" s="267" t="s">
        <v>1246</v>
      </c>
      <c r="F982" s="268" t="s">
        <v>1247</v>
      </c>
      <c r="G982" s="269" t="s">
        <v>160</v>
      </c>
      <c r="H982" s="270">
        <v>1790.8</v>
      </c>
      <c r="I982" s="271"/>
      <c r="J982" s="272">
        <f>ROUND(I982*H982,2)</f>
        <v>0</v>
      </c>
      <c r="K982" s="268" t="s">
        <v>149</v>
      </c>
      <c r="L982" s="273"/>
      <c r="M982" s="274" t="s">
        <v>19</v>
      </c>
      <c r="N982" s="275" t="s">
        <v>45</v>
      </c>
      <c r="O982" s="86"/>
      <c r="P982" s="224">
        <f>O982*H982</f>
        <v>0</v>
      </c>
      <c r="Q982" s="224">
        <v>0.00011</v>
      </c>
      <c r="R982" s="224">
        <f>Q982*H982</f>
        <v>0.196988</v>
      </c>
      <c r="S982" s="224">
        <v>0</v>
      </c>
      <c r="T982" s="225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26" t="s">
        <v>371</v>
      </c>
      <c r="AT982" s="226" t="s">
        <v>192</v>
      </c>
      <c r="AU982" s="226" t="s">
        <v>83</v>
      </c>
      <c r="AY982" s="19" t="s">
        <v>143</v>
      </c>
      <c r="BE982" s="227">
        <f>IF(N982="základní",J982,0)</f>
        <v>0</v>
      </c>
      <c r="BF982" s="227">
        <f>IF(N982="snížená",J982,0)</f>
        <v>0</v>
      </c>
      <c r="BG982" s="227">
        <f>IF(N982="zákl. přenesená",J982,0)</f>
        <v>0</v>
      </c>
      <c r="BH982" s="227">
        <f>IF(N982="sníž. přenesená",J982,0)</f>
        <v>0</v>
      </c>
      <c r="BI982" s="227">
        <f>IF(N982="nulová",J982,0)</f>
        <v>0</v>
      </c>
      <c r="BJ982" s="19" t="s">
        <v>81</v>
      </c>
      <c r="BK982" s="227">
        <f>ROUND(I982*H982,2)</f>
        <v>0</v>
      </c>
      <c r="BL982" s="19" t="s">
        <v>276</v>
      </c>
      <c r="BM982" s="226" t="s">
        <v>1248</v>
      </c>
    </row>
    <row r="983" s="14" customFormat="1">
      <c r="A983" s="14"/>
      <c r="B983" s="244"/>
      <c r="C983" s="245"/>
      <c r="D983" s="235" t="s">
        <v>154</v>
      </c>
      <c r="E983" s="245"/>
      <c r="F983" s="247" t="s">
        <v>1249</v>
      </c>
      <c r="G983" s="245"/>
      <c r="H983" s="248">
        <v>1790.8</v>
      </c>
      <c r="I983" s="249"/>
      <c r="J983" s="245"/>
      <c r="K983" s="245"/>
      <c r="L983" s="250"/>
      <c r="M983" s="251"/>
      <c r="N983" s="252"/>
      <c r="O983" s="252"/>
      <c r="P983" s="252"/>
      <c r="Q983" s="252"/>
      <c r="R983" s="252"/>
      <c r="S983" s="252"/>
      <c r="T983" s="253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4" t="s">
        <v>154</v>
      </c>
      <c r="AU983" s="254" t="s">
        <v>83</v>
      </c>
      <c r="AV983" s="14" t="s">
        <v>83</v>
      </c>
      <c r="AW983" s="14" t="s">
        <v>4</v>
      </c>
      <c r="AX983" s="14" t="s">
        <v>81</v>
      </c>
      <c r="AY983" s="254" t="s">
        <v>143</v>
      </c>
    </row>
    <row r="984" s="2" customFormat="1" ht="33" customHeight="1">
      <c r="A984" s="40"/>
      <c r="B984" s="41"/>
      <c r="C984" s="266" t="s">
        <v>1250</v>
      </c>
      <c r="D984" s="266" t="s">
        <v>192</v>
      </c>
      <c r="E984" s="267" t="s">
        <v>1251</v>
      </c>
      <c r="F984" s="268" t="s">
        <v>1252</v>
      </c>
      <c r="G984" s="269" t="s">
        <v>160</v>
      </c>
      <c r="H984" s="270">
        <v>1790.8</v>
      </c>
      <c r="I984" s="271"/>
      <c r="J984" s="272">
        <f>ROUND(I984*H984,2)</f>
        <v>0</v>
      </c>
      <c r="K984" s="268" t="s">
        <v>149</v>
      </c>
      <c r="L984" s="273"/>
      <c r="M984" s="274" t="s">
        <v>19</v>
      </c>
      <c r="N984" s="275" t="s">
        <v>45</v>
      </c>
      <c r="O984" s="86"/>
      <c r="P984" s="224">
        <f>O984*H984</f>
        <v>0</v>
      </c>
      <c r="Q984" s="224">
        <v>0.00050000000000000001</v>
      </c>
      <c r="R984" s="224">
        <f>Q984*H984</f>
        <v>0.89539999999999997</v>
      </c>
      <c r="S984" s="224">
        <v>0</v>
      </c>
      <c r="T984" s="225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26" t="s">
        <v>371</v>
      </c>
      <c r="AT984" s="226" t="s">
        <v>192</v>
      </c>
      <c r="AU984" s="226" t="s">
        <v>83</v>
      </c>
      <c r="AY984" s="19" t="s">
        <v>143</v>
      </c>
      <c r="BE984" s="227">
        <f>IF(N984="základní",J984,0)</f>
        <v>0</v>
      </c>
      <c r="BF984" s="227">
        <f>IF(N984="snížená",J984,0)</f>
        <v>0</v>
      </c>
      <c r="BG984" s="227">
        <f>IF(N984="zákl. přenesená",J984,0)</f>
        <v>0</v>
      </c>
      <c r="BH984" s="227">
        <f>IF(N984="sníž. přenesená",J984,0)</f>
        <v>0</v>
      </c>
      <c r="BI984" s="227">
        <f>IF(N984="nulová",J984,0)</f>
        <v>0</v>
      </c>
      <c r="BJ984" s="19" t="s">
        <v>81</v>
      </c>
      <c r="BK984" s="227">
        <f>ROUND(I984*H984,2)</f>
        <v>0</v>
      </c>
      <c r="BL984" s="19" t="s">
        <v>276</v>
      </c>
      <c r="BM984" s="226" t="s">
        <v>1253</v>
      </c>
    </row>
    <row r="985" s="14" customFormat="1">
      <c r="A985" s="14"/>
      <c r="B985" s="244"/>
      <c r="C985" s="245"/>
      <c r="D985" s="235" t="s">
        <v>154</v>
      </c>
      <c r="E985" s="245"/>
      <c r="F985" s="247" t="s">
        <v>1249</v>
      </c>
      <c r="G985" s="245"/>
      <c r="H985" s="248">
        <v>1790.8</v>
      </c>
      <c r="I985" s="249"/>
      <c r="J985" s="245"/>
      <c r="K985" s="245"/>
      <c r="L985" s="250"/>
      <c r="M985" s="251"/>
      <c r="N985" s="252"/>
      <c r="O985" s="252"/>
      <c r="P985" s="252"/>
      <c r="Q985" s="252"/>
      <c r="R985" s="252"/>
      <c r="S985" s="252"/>
      <c r="T985" s="25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4" t="s">
        <v>154</v>
      </c>
      <c r="AU985" s="254" t="s">
        <v>83</v>
      </c>
      <c r="AV985" s="14" t="s">
        <v>83</v>
      </c>
      <c r="AW985" s="14" t="s">
        <v>4</v>
      </c>
      <c r="AX985" s="14" t="s">
        <v>81</v>
      </c>
      <c r="AY985" s="254" t="s">
        <v>143</v>
      </c>
    </row>
    <row r="986" s="2" customFormat="1" ht="33" customHeight="1">
      <c r="A986" s="40"/>
      <c r="B986" s="41"/>
      <c r="C986" s="215" t="s">
        <v>1254</v>
      </c>
      <c r="D986" s="215" t="s">
        <v>145</v>
      </c>
      <c r="E986" s="216" t="s">
        <v>1239</v>
      </c>
      <c r="F986" s="217" t="s">
        <v>1240</v>
      </c>
      <c r="G986" s="218" t="s">
        <v>160</v>
      </c>
      <c r="H986" s="219">
        <v>18</v>
      </c>
      <c r="I986" s="220"/>
      <c r="J986" s="221">
        <f>ROUND(I986*H986,2)</f>
        <v>0</v>
      </c>
      <c r="K986" s="217" t="s">
        <v>149</v>
      </c>
      <c r="L986" s="46"/>
      <c r="M986" s="222" t="s">
        <v>19</v>
      </c>
      <c r="N986" s="223" t="s">
        <v>45</v>
      </c>
      <c r="O986" s="86"/>
      <c r="P986" s="224">
        <f>O986*H986</f>
        <v>0</v>
      </c>
      <c r="Q986" s="224">
        <v>0</v>
      </c>
      <c r="R986" s="224">
        <f>Q986*H986</f>
        <v>0</v>
      </c>
      <c r="S986" s="224">
        <v>0</v>
      </c>
      <c r="T986" s="225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26" t="s">
        <v>276</v>
      </c>
      <c r="AT986" s="226" t="s">
        <v>145</v>
      </c>
      <c r="AU986" s="226" t="s">
        <v>83</v>
      </c>
      <c r="AY986" s="19" t="s">
        <v>143</v>
      </c>
      <c r="BE986" s="227">
        <f>IF(N986="základní",J986,0)</f>
        <v>0</v>
      </c>
      <c r="BF986" s="227">
        <f>IF(N986="snížená",J986,0)</f>
        <v>0</v>
      </c>
      <c r="BG986" s="227">
        <f>IF(N986="zákl. přenesená",J986,0)</f>
        <v>0</v>
      </c>
      <c r="BH986" s="227">
        <f>IF(N986="sníž. přenesená",J986,0)</f>
        <v>0</v>
      </c>
      <c r="BI986" s="227">
        <f>IF(N986="nulová",J986,0)</f>
        <v>0</v>
      </c>
      <c r="BJ986" s="19" t="s">
        <v>81</v>
      </c>
      <c r="BK986" s="227">
        <f>ROUND(I986*H986,2)</f>
        <v>0</v>
      </c>
      <c r="BL986" s="19" t="s">
        <v>276</v>
      </c>
      <c r="BM986" s="226" t="s">
        <v>1255</v>
      </c>
    </row>
    <row r="987" s="2" customFormat="1">
      <c r="A987" s="40"/>
      <c r="B987" s="41"/>
      <c r="C987" s="42"/>
      <c r="D987" s="228" t="s">
        <v>152</v>
      </c>
      <c r="E987" s="42"/>
      <c r="F987" s="229" t="s">
        <v>1242</v>
      </c>
      <c r="G987" s="42"/>
      <c r="H987" s="42"/>
      <c r="I987" s="230"/>
      <c r="J987" s="42"/>
      <c r="K987" s="42"/>
      <c r="L987" s="46"/>
      <c r="M987" s="231"/>
      <c r="N987" s="232"/>
      <c r="O987" s="86"/>
      <c r="P987" s="86"/>
      <c r="Q987" s="86"/>
      <c r="R987" s="86"/>
      <c r="S987" s="86"/>
      <c r="T987" s="87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T987" s="19" t="s">
        <v>152</v>
      </c>
      <c r="AU987" s="19" t="s">
        <v>83</v>
      </c>
    </row>
    <row r="988" s="13" customFormat="1">
      <c r="A988" s="13"/>
      <c r="B988" s="233"/>
      <c r="C988" s="234"/>
      <c r="D988" s="235" t="s">
        <v>154</v>
      </c>
      <c r="E988" s="236" t="s">
        <v>19</v>
      </c>
      <c r="F988" s="237" t="s">
        <v>1256</v>
      </c>
      <c r="G988" s="234"/>
      <c r="H988" s="236" t="s">
        <v>19</v>
      </c>
      <c r="I988" s="238"/>
      <c r="J988" s="234"/>
      <c r="K988" s="234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154</v>
      </c>
      <c r="AU988" s="243" t="s">
        <v>83</v>
      </c>
      <c r="AV988" s="13" t="s">
        <v>81</v>
      </c>
      <c r="AW988" s="13" t="s">
        <v>35</v>
      </c>
      <c r="AX988" s="13" t="s">
        <v>74</v>
      </c>
      <c r="AY988" s="243" t="s">
        <v>143</v>
      </c>
    </row>
    <row r="989" s="14" customFormat="1">
      <c r="A989" s="14"/>
      <c r="B989" s="244"/>
      <c r="C989" s="245"/>
      <c r="D989" s="235" t="s">
        <v>154</v>
      </c>
      <c r="E989" s="246" t="s">
        <v>19</v>
      </c>
      <c r="F989" s="247" t="s">
        <v>1257</v>
      </c>
      <c r="G989" s="245"/>
      <c r="H989" s="248">
        <v>18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154</v>
      </c>
      <c r="AU989" s="254" t="s">
        <v>83</v>
      </c>
      <c r="AV989" s="14" t="s">
        <v>83</v>
      </c>
      <c r="AW989" s="14" t="s">
        <v>35</v>
      </c>
      <c r="AX989" s="14" t="s">
        <v>74</v>
      </c>
      <c r="AY989" s="254" t="s">
        <v>143</v>
      </c>
    </row>
    <row r="990" s="15" customFormat="1">
      <c r="A990" s="15"/>
      <c r="B990" s="255"/>
      <c r="C990" s="256"/>
      <c r="D990" s="235" t="s">
        <v>154</v>
      </c>
      <c r="E990" s="257" t="s">
        <v>19</v>
      </c>
      <c r="F990" s="258" t="s">
        <v>157</v>
      </c>
      <c r="G990" s="256"/>
      <c r="H990" s="259">
        <v>18</v>
      </c>
      <c r="I990" s="260"/>
      <c r="J990" s="256"/>
      <c r="K990" s="256"/>
      <c r="L990" s="261"/>
      <c r="M990" s="262"/>
      <c r="N990" s="263"/>
      <c r="O990" s="263"/>
      <c r="P990" s="263"/>
      <c r="Q990" s="263"/>
      <c r="R990" s="263"/>
      <c r="S990" s="263"/>
      <c r="T990" s="264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65" t="s">
        <v>154</v>
      </c>
      <c r="AU990" s="265" t="s">
        <v>83</v>
      </c>
      <c r="AV990" s="15" t="s">
        <v>150</v>
      </c>
      <c r="AW990" s="15" t="s">
        <v>35</v>
      </c>
      <c r="AX990" s="15" t="s">
        <v>81</v>
      </c>
      <c r="AY990" s="265" t="s">
        <v>143</v>
      </c>
    </row>
    <row r="991" s="2" customFormat="1" ht="24.15" customHeight="1">
      <c r="A991" s="40"/>
      <c r="B991" s="41"/>
      <c r="C991" s="266" t="s">
        <v>1258</v>
      </c>
      <c r="D991" s="266" t="s">
        <v>192</v>
      </c>
      <c r="E991" s="267" t="s">
        <v>1259</v>
      </c>
      <c r="F991" s="268" t="s">
        <v>1260</v>
      </c>
      <c r="G991" s="269" t="s">
        <v>160</v>
      </c>
      <c r="H991" s="270">
        <v>19.800000000000001</v>
      </c>
      <c r="I991" s="271"/>
      <c r="J991" s="272">
        <f>ROUND(I991*H991,2)</f>
        <v>0</v>
      </c>
      <c r="K991" s="268" t="s">
        <v>149</v>
      </c>
      <c r="L991" s="273"/>
      <c r="M991" s="274" t="s">
        <v>19</v>
      </c>
      <c r="N991" s="275" t="s">
        <v>45</v>
      </c>
      <c r="O991" s="86"/>
      <c r="P991" s="224">
        <f>O991*H991</f>
        <v>0</v>
      </c>
      <c r="Q991" s="224">
        <v>0.00013999999999999999</v>
      </c>
      <c r="R991" s="224">
        <f>Q991*H991</f>
        <v>0.0027719999999999997</v>
      </c>
      <c r="S991" s="224">
        <v>0</v>
      </c>
      <c r="T991" s="225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26" t="s">
        <v>371</v>
      </c>
      <c r="AT991" s="226" t="s">
        <v>192</v>
      </c>
      <c r="AU991" s="226" t="s">
        <v>83</v>
      </c>
      <c r="AY991" s="19" t="s">
        <v>143</v>
      </c>
      <c r="BE991" s="227">
        <f>IF(N991="základní",J991,0)</f>
        <v>0</v>
      </c>
      <c r="BF991" s="227">
        <f>IF(N991="snížená",J991,0)</f>
        <v>0</v>
      </c>
      <c r="BG991" s="227">
        <f>IF(N991="zákl. přenesená",J991,0)</f>
        <v>0</v>
      </c>
      <c r="BH991" s="227">
        <f>IF(N991="sníž. přenesená",J991,0)</f>
        <v>0</v>
      </c>
      <c r="BI991" s="227">
        <f>IF(N991="nulová",J991,0)</f>
        <v>0</v>
      </c>
      <c r="BJ991" s="19" t="s">
        <v>81</v>
      </c>
      <c r="BK991" s="227">
        <f>ROUND(I991*H991,2)</f>
        <v>0</v>
      </c>
      <c r="BL991" s="19" t="s">
        <v>276</v>
      </c>
      <c r="BM991" s="226" t="s">
        <v>1261</v>
      </c>
    </row>
    <row r="992" s="14" customFormat="1">
      <c r="A992" s="14"/>
      <c r="B992" s="244"/>
      <c r="C992" s="245"/>
      <c r="D992" s="235" t="s">
        <v>154</v>
      </c>
      <c r="E992" s="245"/>
      <c r="F992" s="247" t="s">
        <v>1262</v>
      </c>
      <c r="G992" s="245"/>
      <c r="H992" s="248">
        <v>19.800000000000001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4" t="s">
        <v>154</v>
      </c>
      <c r="AU992" s="254" t="s">
        <v>83</v>
      </c>
      <c r="AV992" s="14" t="s">
        <v>83</v>
      </c>
      <c r="AW992" s="14" t="s">
        <v>4</v>
      </c>
      <c r="AX992" s="14" t="s">
        <v>81</v>
      </c>
      <c r="AY992" s="254" t="s">
        <v>143</v>
      </c>
    </row>
    <row r="993" s="2" customFormat="1" ht="37.8" customHeight="1">
      <c r="A993" s="40"/>
      <c r="B993" s="41"/>
      <c r="C993" s="215" t="s">
        <v>1263</v>
      </c>
      <c r="D993" s="215" t="s">
        <v>145</v>
      </c>
      <c r="E993" s="216" t="s">
        <v>1264</v>
      </c>
      <c r="F993" s="217" t="s">
        <v>1265</v>
      </c>
      <c r="G993" s="218" t="s">
        <v>341</v>
      </c>
      <c r="H993" s="219">
        <v>36.399999999999999</v>
      </c>
      <c r="I993" s="220"/>
      <c r="J993" s="221">
        <f>ROUND(I993*H993,2)</f>
        <v>0</v>
      </c>
      <c r="K993" s="217" t="s">
        <v>149</v>
      </c>
      <c r="L993" s="46"/>
      <c r="M993" s="222" t="s">
        <v>19</v>
      </c>
      <c r="N993" s="223" t="s">
        <v>45</v>
      </c>
      <c r="O993" s="86"/>
      <c r="P993" s="224">
        <f>O993*H993</f>
        <v>0</v>
      </c>
      <c r="Q993" s="224">
        <v>0</v>
      </c>
      <c r="R993" s="224">
        <f>Q993*H993</f>
        <v>0</v>
      </c>
      <c r="S993" s="224">
        <v>0.25</v>
      </c>
      <c r="T993" s="225">
        <f>S993*H993</f>
        <v>9.0999999999999996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26" t="s">
        <v>276</v>
      </c>
      <c r="AT993" s="226" t="s">
        <v>145</v>
      </c>
      <c r="AU993" s="226" t="s">
        <v>83</v>
      </c>
      <c r="AY993" s="19" t="s">
        <v>143</v>
      </c>
      <c r="BE993" s="227">
        <f>IF(N993="základní",J993,0)</f>
        <v>0</v>
      </c>
      <c r="BF993" s="227">
        <f>IF(N993="snížená",J993,0)</f>
        <v>0</v>
      </c>
      <c r="BG993" s="227">
        <f>IF(N993="zákl. přenesená",J993,0)</f>
        <v>0</v>
      </c>
      <c r="BH993" s="227">
        <f>IF(N993="sníž. přenesená",J993,0)</f>
        <v>0</v>
      </c>
      <c r="BI993" s="227">
        <f>IF(N993="nulová",J993,0)</f>
        <v>0</v>
      </c>
      <c r="BJ993" s="19" t="s">
        <v>81</v>
      </c>
      <c r="BK993" s="227">
        <f>ROUND(I993*H993,2)</f>
        <v>0</v>
      </c>
      <c r="BL993" s="19" t="s">
        <v>276</v>
      </c>
      <c r="BM993" s="226" t="s">
        <v>1266</v>
      </c>
    </row>
    <row r="994" s="2" customFormat="1">
      <c r="A994" s="40"/>
      <c r="B994" s="41"/>
      <c r="C994" s="42"/>
      <c r="D994" s="228" t="s">
        <v>152</v>
      </c>
      <c r="E994" s="42"/>
      <c r="F994" s="229" t="s">
        <v>1267</v>
      </c>
      <c r="G994" s="42"/>
      <c r="H994" s="42"/>
      <c r="I994" s="230"/>
      <c r="J994" s="42"/>
      <c r="K994" s="42"/>
      <c r="L994" s="46"/>
      <c r="M994" s="231"/>
      <c r="N994" s="232"/>
      <c r="O994" s="86"/>
      <c r="P994" s="86"/>
      <c r="Q994" s="86"/>
      <c r="R994" s="86"/>
      <c r="S994" s="86"/>
      <c r="T994" s="87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T994" s="19" t="s">
        <v>152</v>
      </c>
      <c r="AU994" s="19" t="s">
        <v>83</v>
      </c>
    </row>
    <row r="995" s="14" customFormat="1">
      <c r="A995" s="14"/>
      <c r="B995" s="244"/>
      <c r="C995" s="245"/>
      <c r="D995" s="235" t="s">
        <v>154</v>
      </c>
      <c r="E995" s="246" t="s">
        <v>19</v>
      </c>
      <c r="F995" s="247" t="s">
        <v>1268</v>
      </c>
      <c r="G995" s="245"/>
      <c r="H995" s="248">
        <v>36.399999999999999</v>
      </c>
      <c r="I995" s="249"/>
      <c r="J995" s="245"/>
      <c r="K995" s="245"/>
      <c r="L995" s="250"/>
      <c r="M995" s="251"/>
      <c r="N995" s="252"/>
      <c r="O995" s="252"/>
      <c r="P995" s="252"/>
      <c r="Q995" s="252"/>
      <c r="R995" s="252"/>
      <c r="S995" s="252"/>
      <c r="T995" s="25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4" t="s">
        <v>154</v>
      </c>
      <c r="AU995" s="254" t="s">
        <v>83</v>
      </c>
      <c r="AV995" s="14" t="s">
        <v>83</v>
      </c>
      <c r="AW995" s="14" t="s">
        <v>35</v>
      </c>
      <c r="AX995" s="14" t="s">
        <v>74</v>
      </c>
      <c r="AY995" s="254" t="s">
        <v>143</v>
      </c>
    </row>
    <row r="996" s="15" customFormat="1">
      <c r="A996" s="15"/>
      <c r="B996" s="255"/>
      <c r="C996" s="256"/>
      <c r="D996" s="235" t="s">
        <v>154</v>
      </c>
      <c r="E996" s="257" t="s">
        <v>19</v>
      </c>
      <c r="F996" s="258" t="s">
        <v>157</v>
      </c>
      <c r="G996" s="256"/>
      <c r="H996" s="259">
        <v>36.399999999999999</v>
      </c>
      <c r="I996" s="260"/>
      <c r="J996" s="256"/>
      <c r="K996" s="256"/>
      <c r="L996" s="261"/>
      <c r="M996" s="262"/>
      <c r="N996" s="263"/>
      <c r="O996" s="263"/>
      <c r="P996" s="263"/>
      <c r="Q996" s="263"/>
      <c r="R996" s="263"/>
      <c r="S996" s="263"/>
      <c r="T996" s="264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65" t="s">
        <v>154</v>
      </c>
      <c r="AU996" s="265" t="s">
        <v>83</v>
      </c>
      <c r="AV996" s="15" t="s">
        <v>150</v>
      </c>
      <c r="AW996" s="15" t="s">
        <v>35</v>
      </c>
      <c r="AX996" s="15" t="s">
        <v>81</v>
      </c>
      <c r="AY996" s="265" t="s">
        <v>143</v>
      </c>
    </row>
    <row r="997" s="2" customFormat="1" ht="44.25" customHeight="1">
      <c r="A997" s="40"/>
      <c r="B997" s="41"/>
      <c r="C997" s="215" t="s">
        <v>1269</v>
      </c>
      <c r="D997" s="215" t="s">
        <v>145</v>
      </c>
      <c r="E997" s="216" t="s">
        <v>1270</v>
      </c>
      <c r="F997" s="217" t="s">
        <v>1271</v>
      </c>
      <c r="G997" s="218" t="s">
        <v>610</v>
      </c>
      <c r="H997" s="277"/>
      <c r="I997" s="220"/>
      <c r="J997" s="221">
        <f>ROUND(I997*H997,2)</f>
        <v>0</v>
      </c>
      <c r="K997" s="217" t="s">
        <v>149</v>
      </c>
      <c r="L997" s="46"/>
      <c r="M997" s="222" t="s">
        <v>19</v>
      </c>
      <c r="N997" s="223" t="s">
        <v>45</v>
      </c>
      <c r="O997" s="86"/>
      <c r="P997" s="224">
        <f>O997*H997</f>
        <v>0</v>
      </c>
      <c r="Q997" s="224">
        <v>0</v>
      </c>
      <c r="R997" s="224">
        <f>Q997*H997</f>
        <v>0</v>
      </c>
      <c r="S997" s="224">
        <v>0</v>
      </c>
      <c r="T997" s="225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26" t="s">
        <v>276</v>
      </c>
      <c r="AT997" s="226" t="s">
        <v>145</v>
      </c>
      <c r="AU997" s="226" t="s">
        <v>83</v>
      </c>
      <c r="AY997" s="19" t="s">
        <v>143</v>
      </c>
      <c r="BE997" s="227">
        <f>IF(N997="základní",J997,0)</f>
        <v>0</v>
      </c>
      <c r="BF997" s="227">
        <f>IF(N997="snížená",J997,0)</f>
        <v>0</v>
      </c>
      <c r="BG997" s="227">
        <f>IF(N997="zákl. přenesená",J997,0)</f>
        <v>0</v>
      </c>
      <c r="BH997" s="227">
        <f>IF(N997="sníž. přenesená",J997,0)</f>
        <v>0</v>
      </c>
      <c r="BI997" s="227">
        <f>IF(N997="nulová",J997,0)</f>
        <v>0</v>
      </c>
      <c r="BJ997" s="19" t="s">
        <v>81</v>
      </c>
      <c r="BK997" s="227">
        <f>ROUND(I997*H997,2)</f>
        <v>0</v>
      </c>
      <c r="BL997" s="19" t="s">
        <v>276</v>
      </c>
      <c r="BM997" s="226" t="s">
        <v>1272</v>
      </c>
    </row>
    <row r="998" s="2" customFormat="1">
      <c r="A998" s="40"/>
      <c r="B998" s="41"/>
      <c r="C998" s="42"/>
      <c r="D998" s="228" t="s">
        <v>152</v>
      </c>
      <c r="E998" s="42"/>
      <c r="F998" s="229" t="s">
        <v>1273</v>
      </c>
      <c r="G998" s="42"/>
      <c r="H998" s="42"/>
      <c r="I998" s="230"/>
      <c r="J998" s="42"/>
      <c r="K998" s="42"/>
      <c r="L998" s="46"/>
      <c r="M998" s="231"/>
      <c r="N998" s="232"/>
      <c r="O998" s="86"/>
      <c r="P998" s="86"/>
      <c r="Q998" s="86"/>
      <c r="R998" s="86"/>
      <c r="S998" s="86"/>
      <c r="T998" s="87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T998" s="19" t="s">
        <v>152</v>
      </c>
      <c r="AU998" s="19" t="s">
        <v>83</v>
      </c>
    </row>
    <row r="999" s="12" customFormat="1" ht="22.8" customHeight="1">
      <c r="A999" s="12"/>
      <c r="B999" s="199"/>
      <c r="C999" s="200"/>
      <c r="D999" s="201" t="s">
        <v>73</v>
      </c>
      <c r="E999" s="213" t="s">
        <v>1274</v>
      </c>
      <c r="F999" s="213" t="s">
        <v>1275</v>
      </c>
      <c r="G999" s="200"/>
      <c r="H999" s="200"/>
      <c r="I999" s="203"/>
      <c r="J999" s="214">
        <f>BK999</f>
        <v>0</v>
      </c>
      <c r="K999" s="200"/>
      <c r="L999" s="205"/>
      <c r="M999" s="206"/>
      <c r="N999" s="207"/>
      <c r="O999" s="207"/>
      <c r="P999" s="208">
        <f>SUM(P1000:P1021)</f>
        <v>0</v>
      </c>
      <c r="Q999" s="207"/>
      <c r="R999" s="208">
        <f>SUM(R1000:R1021)</f>
        <v>0.28576000000000001</v>
      </c>
      <c r="S999" s="207"/>
      <c r="T999" s="209">
        <f>SUM(T1000:T1021)</f>
        <v>0</v>
      </c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R999" s="210" t="s">
        <v>83</v>
      </c>
      <c r="AT999" s="211" t="s">
        <v>73</v>
      </c>
      <c r="AU999" s="211" t="s">
        <v>81</v>
      </c>
      <c r="AY999" s="210" t="s">
        <v>143</v>
      </c>
      <c r="BK999" s="212">
        <f>SUM(BK1000:BK1021)</f>
        <v>0</v>
      </c>
    </row>
    <row r="1000" s="2" customFormat="1" ht="24.15" customHeight="1">
      <c r="A1000" s="40"/>
      <c r="B1000" s="41"/>
      <c r="C1000" s="215" t="s">
        <v>1276</v>
      </c>
      <c r="D1000" s="215" t="s">
        <v>145</v>
      </c>
      <c r="E1000" s="216" t="s">
        <v>1277</v>
      </c>
      <c r="F1000" s="217" t="s">
        <v>1278</v>
      </c>
      <c r="G1000" s="218" t="s">
        <v>217</v>
      </c>
      <c r="H1000" s="219">
        <v>21</v>
      </c>
      <c r="I1000" s="220"/>
      <c r="J1000" s="221">
        <f>ROUND(I1000*H1000,2)</f>
        <v>0</v>
      </c>
      <c r="K1000" s="217" t="s">
        <v>19</v>
      </c>
      <c r="L1000" s="46"/>
      <c r="M1000" s="222" t="s">
        <v>19</v>
      </c>
      <c r="N1000" s="223" t="s">
        <v>45</v>
      </c>
      <c r="O1000" s="86"/>
      <c r="P1000" s="224">
        <f>O1000*H1000</f>
        <v>0</v>
      </c>
      <c r="Q1000" s="224">
        <v>0</v>
      </c>
      <c r="R1000" s="224">
        <f>Q1000*H1000</f>
        <v>0</v>
      </c>
      <c r="S1000" s="224">
        <v>0</v>
      </c>
      <c r="T1000" s="225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26" t="s">
        <v>276</v>
      </c>
      <c r="AT1000" s="226" t="s">
        <v>145</v>
      </c>
      <c r="AU1000" s="226" t="s">
        <v>83</v>
      </c>
      <c r="AY1000" s="19" t="s">
        <v>143</v>
      </c>
      <c r="BE1000" s="227">
        <f>IF(N1000="základní",J1000,0)</f>
        <v>0</v>
      </c>
      <c r="BF1000" s="227">
        <f>IF(N1000="snížená",J1000,0)</f>
        <v>0</v>
      </c>
      <c r="BG1000" s="227">
        <f>IF(N1000="zákl. přenesená",J1000,0)</f>
        <v>0</v>
      </c>
      <c r="BH1000" s="227">
        <f>IF(N1000="sníž. přenesená",J1000,0)</f>
        <v>0</v>
      </c>
      <c r="BI1000" s="227">
        <f>IF(N1000="nulová",J1000,0)</f>
        <v>0</v>
      </c>
      <c r="BJ1000" s="19" t="s">
        <v>81</v>
      </c>
      <c r="BK1000" s="227">
        <f>ROUND(I1000*H1000,2)</f>
        <v>0</v>
      </c>
      <c r="BL1000" s="19" t="s">
        <v>276</v>
      </c>
      <c r="BM1000" s="226" t="s">
        <v>1279</v>
      </c>
    </row>
    <row r="1001" s="2" customFormat="1">
      <c r="A1001" s="40"/>
      <c r="B1001" s="41"/>
      <c r="C1001" s="42"/>
      <c r="D1001" s="235" t="s">
        <v>220</v>
      </c>
      <c r="E1001" s="42"/>
      <c r="F1001" s="276" t="s">
        <v>1280</v>
      </c>
      <c r="G1001" s="42"/>
      <c r="H1001" s="42"/>
      <c r="I1001" s="230"/>
      <c r="J1001" s="42"/>
      <c r="K1001" s="42"/>
      <c r="L1001" s="46"/>
      <c r="M1001" s="231"/>
      <c r="N1001" s="232"/>
      <c r="O1001" s="86"/>
      <c r="P1001" s="86"/>
      <c r="Q1001" s="86"/>
      <c r="R1001" s="86"/>
      <c r="S1001" s="86"/>
      <c r="T1001" s="87"/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T1001" s="19" t="s">
        <v>220</v>
      </c>
      <c r="AU1001" s="19" t="s">
        <v>83</v>
      </c>
    </row>
    <row r="1002" s="14" customFormat="1">
      <c r="A1002" s="14"/>
      <c r="B1002" s="244"/>
      <c r="C1002" s="245"/>
      <c r="D1002" s="235" t="s">
        <v>154</v>
      </c>
      <c r="E1002" s="246" t="s">
        <v>19</v>
      </c>
      <c r="F1002" s="247" t="s">
        <v>1281</v>
      </c>
      <c r="G1002" s="245"/>
      <c r="H1002" s="248">
        <v>21</v>
      </c>
      <c r="I1002" s="249"/>
      <c r="J1002" s="245"/>
      <c r="K1002" s="245"/>
      <c r="L1002" s="250"/>
      <c r="M1002" s="251"/>
      <c r="N1002" s="252"/>
      <c r="O1002" s="252"/>
      <c r="P1002" s="252"/>
      <c r="Q1002" s="252"/>
      <c r="R1002" s="252"/>
      <c r="S1002" s="252"/>
      <c r="T1002" s="253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4" t="s">
        <v>154</v>
      </c>
      <c r="AU1002" s="254" t="s">
        <v>83</v>
      </c>
      <c r="AV1002" s="14" t="s">
        <v>83</v>
      </c>
      <c r="AW1002" s="14" t="s">
        <v>35</v>
      </c>
      <c r="AX1002" s="14" t="s">
        <v>74</v>
      </c>
      <c r="AY1002" s="254" t="s">
        <v>143</v>
      </c>
    </row>
    <row r="1003" s="15" customFormat="1">
      <c r="A1003" s="15"/>
      <c r="B1003" s="255"/>
      <c r="C1003" s="256"/>
      <c r="D1003" s="235" t="s">
        <v>154</v>
      </c>
      <c r="E1003" s="257" t="s">
        <v>19</v>
      </c>
      <c r="F1003" s="258" t="s">
        <v>157</v>
      </c>
      <c r="G1003" s="256"/>
      <c r="H1003" s="259">
        <v>21</v>
      </c>
      <c r="I1003" s="260"/>
      <c r="J1003" s="256"/>
      <c r="K1003" s="256"/>
      <c r="L1003" s="261"/>
      <c r="M1003" s="262"/>
      <c r="N1003" s="263"/>
      <c r="O1003" s="263"/>
      <c r="P1003" s="263"/>
      <c r="Q1003" s="263"/>
      <c r="R1003" s="263"/>
      <c r="S1003" s="263"/>
      <c r="T1003" s="264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65" t="s">
        <v>154</v>
      </c>
      <c r="AU1003" s="265" t="s">
        <v>83</v>
      </c>
      <c r="AV1003" s="15" t="s">
        <v>150</v>
      </c>
      <c r="AW1003" s="15" t="s">
        <v>35</v>
      </c>
      <c r="AX1003" s="15" t="s">
        <v>81</v>
      </c>
      <c r="AY1003" s="265" t="s">
        <v>143</v>
      </c>
    </row>
    <row r="1004" s="2" customFormat="1" ht="37.8" customHeight="1">
      <c r="A1004" s="40"/>
      <c r="B1004" s="41"/>
      <c r="C1004" s="215" t="s">
        <v>1282</v>
      </c>
      <c r="D1004" s="215" t="s">
        <v>145</v>
      </c>
      <c r="E1004" s="216" t="s">
        <v>1283</v>
      </c>
      <c r="F1004" s="217" t="s">
        <v>1284</v>
      </c>
      <c r="G1004" s="218" t="s">
        <v>265</v>
      </c>
      <c r="H1004" s="219">
        <v>1</v>
      </c>
      <c r="I1004" s="220"/>
      <c r="J1004" s="221">
        <f>ROUND(I1004*H1004,2)</f>
        <v>0</v>
      </c>
      <c r="K1004" s="217" t="s">
        <v>149</v>
      </c>
      <c r="L1004" s="46"/>
      <c r="M1004" s="222" t="s">
        <v>19</v>
      </c>
      <c r="N1004" s="223" t="s">
        <v>45</v>
      </c>
      <c r="O1004" s="86"/>
      <c r="P1004" s="224">
        <f>O1004*H1004</f>
        <v>0</v>
      </c>
      <c r="Q1004" s="224">
        <v>0</v>
      </c>
      <c r="R1004" s="224">
        <f>Q1004*H1004</f>
        <v>0</v>
      </c>
      <c r="S1004" s="224">
        <v>0</v>
      </c>
      <c r="T1004" s="225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26" t="s">
        <v>276</v>
      </c>
      <c r="AT1004" s="226" t="s">
        <v>145</v>
      </c>
      <c r="AU1004" s="226" t="s">
        <v>83</v>
      </c>
      <c r="AY1004" s="19" t="s">
        <v>143</v>
      </c>
      <c r="BE1004" s="227">
        <f>IF(N1004="základní",J1004,0)</f>
        <v>0</v>
      </c>
      <c r="BF1004" s="227">
        <f>IF(N1004="snížená",J1004,0)</f>
        <v>0</v>
      </c>
      <c r="BG1004" s="227">
        <f>IF(N1004="zákl. přenesená",J1004,0)</f>
        <v>0</v>
      </c>
      <c r="BH1004" s="227">
        <f>IF(N1004="sníž. přenesená",J1004,0)</f>
        <v>0</v>
      </c>
      <c r="BI1004" s="227">
        <f>IF(N1004="nulová",J1004,0)</f>
        <v>0</v>
      </c>
      <c r="BJ1004" s="19" t="s">
        <v>81</v>
      </c>
      <c r="BK1004" s="227">
        <f>ROUND(I1004*H1004,2)</f>
        <v>0</v>
      </c>
      <c r="BL1004" s="19" t="s">
        <v>276</v>
      </c>
      <c r="BM1004" s="226" t="s">
        <v>1285</v>
      </c>
    </row>
    <row r="1005" s="2" customFormat="1">
      <c r="A1005" s="40"/>
      <c r="B1005" s="41"/>
      <c r="C1005" s="42"/>
      <c r="D1005" s="228" t="s">
        <v>152</v>
      </c>
      <c r="E1005" s="42"/>
      <c r="F1005" s="229" t="s">
        <v>1286</v>
      </c>
      <c r="G1005" s="42"/>
      <c r="H1005" s="42"/>
      <c r="I1005" s="230"/>
      <c r="J1005" s="42"/>
      <c r="K1005" s="42"/>
      <c r="L1005" s="46"/>
      <c r="M1005" s="231"/>
      <c r="N1005" s="232"/>
      <c r="O1005" s="86"/>
      <c r="P1005" s="86"/>
      <c r="Q1005" s="86"/>
      <c r="R1005" s="86"/>
      <c r="S1005" s="86"/>
      <c r="T1005" s="87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T1005" s="19" t="s">
        <v>152</v>
      </c>
      <c r="AU1005" s="19" t="s">
        <v>83</v>
      </c>
    </row>
    <row r="1006" s="14" customFormat="1">
      <c r="A1006" s="14"/>
      <c r="B1006" s="244"/>
      <c r="C1006" s="245"/>
      <c r="D1006" s="235" t="s">
        <v>154</v>
      </c>
      <c r="E1006" s="246" t="s">
        <v>19</v>
      </c>
      <c r="F1006" s="247" t="s">
        <v>391</v>
      </c>
      <c r="G1006" s="245"/>
      <c r="H1006" s="248">
        <v>1</v>
      </c>
      <c r="I1006" s="249"/>
      <c r="J1006" s="245"/>
      <c r="K1006" s="245"/>
      <c r="L1006" s="250"/>
      <c r="M1006" s="251"/>
      <c r="N1006" s="252"/>
      <c r="O1006" s="252"/>
      <c r="P1006" s="252"/>
      <c r="Q1006" s="252"/>
      <c r="R1006" s="252"/>
      <c r="S1006" s="252"/>
      <c r="T1006" s="253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4" t="s">
        <v>154</v>
      </c>
      <c r="AU1006" s="254" t="s">
        <v>83</v>
      </c>
      <c r="AV1006" s="14" t="s">
        <v>83</v>
      </c>
      <c r="AW1006" s="14" t="s">
        <v>35</v>
      </c>
      <c r="AX1006" s="14" t="s">
        <v>74</v>
      </c>
      <c r="AY1006" s="254" t="s">
        <v>143</v>
      </c>
    </row>
    <row r="1007" s="15" customFormat="1">
      <c r="A1007" s="15"/>
      <c r="B1007" s="255"/>
      <c r="C1007" s="256"/>
      <c r="D1007" s="235" t="s">
        <v>154</v>
      </c>
      <c r="E1007" s="257" t="s">
        <v>19</v>
      </c>
      <c r="F1007" s="258" t="s">
        <v>157</v>
      </c>
      <c r="G1007" s="256"/>
      <c r="H1007" s="259">
        <v>1</v>
      </c>
      <c r="I1007" s="260"/>
      <c r="J1007" s="256"/>
      <c r="K1007" s="256"/>
      <c r="L1007" s="261"/>
      <c r="M1007" s="262"/>
      <c r="N1007" s="263"/>
      <c r="O1007" s="263"/>
      <c r="P1007" s="263"/>
      <c r="Q1007" s="263"/>
      <c r="R1007" s="263"/>
      <c r="S1007" s="263"/>
      <c r="T1007" s="264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65" t="s">
        <v>154</v>
      </c>
      <c r="AU1007" s="265" t="s">
        <v>83</v>
      </c>
      <c r="AV1007" s="15" t="s">
        <v>150</v>
      </c>
      <c r="AW1007" s="15" t="s">
        <v>35</v>
      </c>
      <c r="AX1007" s="15" t="s">
        <v>81</v>
      </c>
      <c r="AY1007" s="265" t="s">
        <v>143</v>
      </c>
    </row>
    <row r="1008" s="2" customFormat="1" ht="33" customHeight="1">
      <c r="A1008" s="40"/>
      <c r="B1008" s="41"/>
      <c r="C1008" s="266" t="s">
        <v>1287</v>
      </c>
      <c r="D1008" s="266" t="s">
        <v>192</v>
      </c>
      <c r="E1008" s="267" t="s">
        <v>1288</v>
      </c>
      <c r="F1008" s="268" t="s">
        <v>1289</v>
      </c>
      <c r="G1008" s="269" t="s">
        <v>265</v>
      </c>
      <c r="H1008" s="270">
        <v>1</v>
      </c>
      <c r="I1008" s="271"/>
      <c r="J1008" s="272">
        <f>ROUND(I1008*H1008,2)</f>
        <v>0</v>
      </c>
      <c r="K1008" s="268" t="s">
        <v>149</v>
      </c>
      <c r="L1008" s="273"/>
      <c r="M1008" s="274" t="s">
        <v>19</v>
      </c>
      <c r="N1008" s="275" t="s">
        <v>45</v>
      </c>
      <c r="O1008" s="86"/>
      <c r="P1008" s="224">
        <f>O1008*H1008</f>
        <v>0</v>
      </c>
      <c r="Q1008" s="224">
        <v>0.024299999999999999</v>
      </c>
      <c r="R1008" s="224">
        <f>Q1008*H1008</f>
        <v>0.024299999999999999</v>
      </c>
      <c r="S1008" s="224">
        <v>0</v>
      </c>
      <c r="T1008" s="225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26" t="s">
        <v>371</v>
      </c>
      <c r="AT1008" s="226" t="s">
        <v>192</v>
      </c>
      <c r="AU1008" s="226" t="s">
        <v>83</v>
      </c>
      <c r="AY1008" s="19" t="s">
        <v>143</v>
      </c>
      <c r="BE1008" s="227">
        <f>IF(N1008="základní",J1008,0)</f>
        <v>0</v>
      </c>
      <c r="BF1008" s="227">
        <f>IF(N1008="snížená",J1008,0)</f>
        <v>0</v>
      </c>
      <c r="BG1008" s="227">
        <f>IF(N1008="zákl. přenesená",J1008,0)</f>
        <v>0</v>
      </c>
      <c r="BH1008" s="227">
        <f>IF(N1008="sníž. přenesená",J1008,0)</f>
        <v>0</v>
      </c>
      <c r="BI1008" s="227">
        <f>IF(N1008="nulová",J1008,0)</f>
        <v>0</v>
      </c>
      <c r="BJ1008" s="19" t="s">
        <v>81</v>
      </c>
      <c r="BK1008" s="227">
        <f>ROUND(I1008*H1008,2)</f>
        <v>0</v>
      </c>
      <c r="BL1008" s="19" t="s">
        <v>276</v>
      </c>
      <c r="BM1008" s="226" t="s">
        <v>1290</v>
      </c>
    </row>
    <row r="1009" s="2" customFormat="1" ht="24.15" customHeight="1">
      <c r="A1009" s="40"/>
      <c r="B1009" s="41"/>
      <c r="C1009" s="215" t="s">
        <v>1291</v>
      </c>
      <c r="D1009" s="215" t="s">
        <v>145</v>
      </c>
      <c r="E1009" s="216" t="s">
        <v>1292</v>
      </c>
      <c r="F1009" s="217" t="s">
        <v>1293</v>
      </c>
      <c r="G1009" s="218" t="s">
        <v>265</v>
      </c>
      <c r="H1009" s="219">
        <v>1</v>
      </c>
      <c r="I1009" s="220"/>
      <c r="J1009" s="221">
        <f>ROUND(I1009*H1009,2)</f>
        <v>0</v>
      </c>
      <c r="K1009" s="217" t="s">
        <v>149</v>
      </c>
      <c r="L1009" s="46"/>
      <c r="M1009" s="222" t="s">
        <v>19</v>
      </c>
      <c r="N1009" s="223" t="s">
        <v>45</v>
      </c>
      <c r="O1009" s="86"/>
      <c r="P1009" s="224">
        <f>O1009*H1009</f>
        <v>0</v>
      </c>
      <c r="Q1009" s="224">
        <v>0</v>
      </c>
      <c r="R1009" s="224">
        <f>Q1009*H1009</f>
        <v>0</v>
      </c>
      <c r="S1009" s="224">
        <v>0</v>
      </c>
      <c r="T1009" s="225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26" t="s">
        <v>276</v>
      </c>
      <c r="AT1009" s="226" t="s">
        <v>145</v>
      </c>
      <c r="AU1009" s="226" t="s">
        <v>83</v>
      </c>
      <c r="AY1009" s="19" t="s">
        <v>143</v>
      </c>
      <c r="BE1009" s="227">
        <f>IF(N1009="základní",J1009,0)</f>
        <v>0</v>
      </c>
      <c r="BF1009" s="227">
        <f>IF(N1009="snížená",J1009,0)</f>
        <v>0</v>
      </c>
      <c r="BG1009" s="227">
        <f>IF(N1009="zákl. přenesená",J1009,0)</f>
        <v>0</v>
      </c>
      <c r="BH1009" s="227">
        <f>IF(N1009="sníž. přenesená",J1009,0)</f>
        <v>0</v>
      </c>
      <c r="BI1009" s="227">
        <f>IF(N1009="nulová",J1009,0)</f>
        <v>0</v>
      </c>
      <c r="BJ1009" s="19" t="s">
        <v>81</v>
      </c>
      <c r="BK1009" s="227">
        <f>ROUND(I1009*H1009,2)</f>
        <v>0</v>
      </c>
      <c r="BL1009" s="19" t="s">
        <v>276</v>
      </c>
      <c r="BM1009" s="226" t="s">
        <v>1294</v>
      </c>
    </row>
    <row r="1010" s="2" customFormat="1">
      <c r="A1010" s="40"/>
      <c r="B1010" s="41"/>
      <c r="C1010" s="42"/>
      <c r="D1010" s="228" t="s">
        <v>152</v>
      </c>
      <c r="E1010" s="42"/>
      <c r="F1010" s="229" t="s">
        <v>1295</v>
      </c>
      <c r="G1010" s="42"/>
      <c r="H1010" s="42"/>
      <c r="I1010" s="230"/>
      <c r="J1010" s="42"/>
      <c r="K1010" s="42"/>
      <c r="L1010" s="46"/>
      <c r="M1010" s="231"/>
      <c r="N1010" s="232"/>
      <c r="O1010" s="86"/>
      <c r="P1010" s="86"/>
      <c r="Q1010" s="86"/>
      <c r="R1010" s="86"/>
      <c r="S1010" s="86"/>
      <c r="T1010" s="87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9" t="s">
        <v>152</v>
      </c>
      <c r="AU1010" s="19" t="s">
        <v>83</v>
      </c>
    </row>
    <row r="1011" s="2" customFormat="1" ht="16.5" customHeight="1">
      <c r="A1011" s="40"/>
      <c r="B1011" s="41"/>
      <c r="C1011" s="266" t="s">
        <v>1296</v>
      </c>
      <c r="D1011" s="266" t="s">
        <v>192</v>
      </c>
      <c r="E1011" s="267" t="s">
        <v>1297</v>
      </c>
      <c r="F1011" s="268" t="s">
        <v>1298</v>
      </c>
      <c r="G1011" s="269" t="s">
        <v>265</v>
      </c>
      <c r="H1011" s="270">
        <v>1</v>
      </c>
      <c r="I1011" s="271"/>
      <c r="J1011" s="272">
        <f>ROUND(I1011*H1011,2)</f>
        <v>0</v>
      </c>
      <c r="K1011" s="268" t="s">
        <v>149</v>
      </c>
      <c r="L1011" s="273"/>
      <c r="M1011" s="274" t="s">
        <v>19</v>
      </c>
      <c r="N1011" s="275" t="s">
        <v>45</v>
      </c>
      <c r="O1011" s="86"/>
      <c r="P1011" s="224">
        <f>O1011*H1011</f>
        <v>0</v>
      </c>
      <c r="Q1011" s="224">
        <v>0.0023999999999999998</v>
      </c>
      <c r="R1011" s="224">
        <f>Q1011*H1011</f>
        <v>0.0023999999999999998</v>
      </c>
      <c r="S1011" s="224">
        <v>0</v>
      </c>
      <c r="T1011" s="225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6" t="s">
        <v>371</v>
      </c>
      <c r="AT1011" s="226" t="s">
        <v>192</v>
      </c>
      <c r="AU1011" s="226" t="s">
        <v>83</v>
      </c>
      <c r="AY1011" s="19" t="s">
        <v>143</v>
      </c>
      <c r="BE1011" s="227">
        <f>IF(N1011="základní",J1011,0)</f>
        <v>0</v>
      </c>
      <c r="BF1011" s="227">
        <f>IF(N1011="snížená",J1011,0)</f>
        <v>0</v>
      </c>
      <c r="BG1011" s="227">
        <f>IF(N1011="zákl. přenesená",J1011,0)</f>
        <v>0</v>
      </c>
      <c r="BH1011" s="227">
        <f>IF(N1011="sníž. přenesená",J1011,0)</f>
        <v>0</v>
      </c>
      <c r="BI1011" s="227">
        <f>IF(N1011="nulová",J1011,0)</f>
        <v>0</v>
      </c>
      <c r="BJ1011" s="19" t="s">
        <v>81</v>
      </c>
      <c r="BK1011" s="227">
        <f>ROUND(I1011*H1011,2)</f>
        <v>0</v>
      </c>
      <c r="BL1011" s="19" t="s">
        <v>276</v>
      </c>
      <c r="BM1011" s="226" t="s">
        <v>1299</v>
      </c>
    </row>
    <row r="1012" s="2" customFormat="1" ht="24.15" customHeight="1">
      <c r="A1012" s="40"/>
      <c r="B1012" s="41"/>
      <c r="C1012" s="215" t="s">
        <v>1300</v>
      </c>
      <c r="D1012" s="215" t="s">
        <v>145</v>
      </c>
      <c r="E1012" s="216" t="s">
        <v>1301</v>
      </c>
      <c r="F1012" s="217" t="s">
        <v>1302</v>
      </c>
      <c r="G1012" s="218" t="s">
        <v>265</v>
      </c>
      <c r="H1012" s="219">
        <v>1</v>
      </c>
      <c r="I1012" s="220"/>
      <c r="J1012" s="221">
        <f>ROUND(I1012*H1012,2)</f>
        <v>0</v>
      </c>
      <c r="K1012" s="217" t="s">
        <v>149</v>
      </c>
      <c r="L1012" s="46"/>
      <c r="M1012" s="222" t="s">
        <v>19</v>
      </c>
      <c r="N1012" s="223" t="s">
        <v>45</v>
      </c>
      <c r="O1012" s="86"/>
      <c r="P1012" s="224">
        <f>O1012*H1012</f>
        <v>0</v>
      </c>
      <c r="Q1012" s="224">
        <v>0</v>
      </c>
      <c r="R1012" s="224">
        <f>Q1012*H1012</f>
        <v>0</v>
      </c>
      <c r="S1012" s="224">
        <v>0</v>
      </c>
      <c r="T1012" s="225">
        <f>S1012*H1012</f>
        <v>0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26" t="s">
        <v>276</v>
      </c>
      <c r="AT1012" s="226" t="s">
        <v>145</v>
      </c>
      <c r="AU1012" s="226" t="s">
        <v>83</v>
      </c>
      <c r="AY1012" s="19" t="s">
        <v>143</v>
      </c>
      <c r="BE1012" s="227">
        <f>IF(N1012="základní",J1012,0)</f>
        <v>0</v>
      </c>
      <c r="BF1012" s="227">
        <f>IF(N1012="snížená",J1012,0)</f>
        <v>0</v>
      </c>
      <c r="BG1012" s="227">
        <f>IF(N1012="zákl. přenesená",J1012,0)</f>
        <v>0</v>
      </c>
      <c r="BH1012" s="227">
        <f>IF(N1012="sníž. přenesená",J1012,0)</f>
        <v>0</v>
      </c>
      <c r="BI1012" s="227">
        <f>IF(N1012="nulová",J1012,0)</f>
        <v>0</v>
      </c>
      <c r="BJ1012" s="19" t="s">
        <v>81</v>
      </c>
      <c r="BK1012" s="227">
        <f>ROUND(I1012*H1012,2)</f>
        <v>0</v>
      </c>
      <c r="BL1012" s="19" t="s">
        <v>276</v>
      </c>
      <c r="BM1012" s="226" t="s">
        <v>1303</v>
      </c>
    </row>
    <row r="1013" s="2" customFormat="1">
      <c r="A1013" s="40"/>
      <c r="B1013" s="41"/>
      <c r="C1013" s="42"/>
      <c r="D1013" s="228" t="s">
        <v>152</v>
      </c>
      <c r="E1013" s="42"/>
      <c r="F1013" s="229" t="s">
        <v>1304</v>
      </c>
      <c r="G1013" s="42"/>
      <c r="H1013" s="42"/>
      <c r="I1013" s="230"/>
      <c r="J1013" s="42"/>
      <c r="K1013" s="42"/>
      <c r="L1013" s="46"/>
      <c r="M1013" s="231"/>
      <c r="N1013" s="232"/>
      <c r="O1013" s="86"/>
      <c r="P1013" s="86"/>
      <c r="Q1013" s="86"/>
      <c r="R1013" s="86"/>
      <c r="S1013" s="86"/>
      <c r="T1013" s="87"/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T1013" s="19" t="s">
        <v>152</v>
      </c>
      <c r="AU1013" s="19" t="s">
        <v>83</v>
      </c>
    </row>
    <row r="1014" s="2" customFormat="1" ht="16.5" customHeight="1">
      <c r="A1014" s="40"/>
      <c r="B1014" s="41"/>
      <c r="C1014" s="266" t="s">
        <v>1305</v>
      </c>
      <c r="D1014" s="266" t="s">
        <v>192</v>
      </c>
      <c r="E1014" s="267" t="s">
        <v>1306</v>
      </c>
      <c r="F1014" s="268" t="s">
        <v>1307</v>
      </c>
      <c r="G1014" s="269" t="s">
        <v>265</v>
      </c>
      <c r="H1014" s="270">
        <v>1</v>
      </c>
      <c r="I1014" s="271"/>
      <c r="J1014" s="272">
        <f>ROUND(I1014*H1014,2)</f>
        <v>0</v>
      </c>
      <c r="K1014" s="268" t="s">
        <v>149</v>
      </c>
      <c r="L1014" s="273"/>
      <c r="M1014" s="274" t="s">
        <v>19</v>
      </c>
      <c r="N1014" s="275" t="s">
        <v>45</v>
      </c>
      <c r="O1014" s="86"/>
      <c r="P1014" s="224">
        <f>O1014*H1014</f>
        <v>0</v>
      </c>
      <c r="Q1014" s="224">
        <v>0.0022000000000000001</v>
      </c>
      <c r="R1014" s="224">
        <f>Q1014*H1014</f>
        <v>0.0022000000000000001</v>
      </c>
      <c r="S1014" s="224">
        <v>0</v>
      </c>
      <c r="T1014" s="225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26" t="s">
        <v>371</v>
      </c>
      <c r="AT1014" s="226" t="s">
        <v>192</v>
      </c>
      <c r="AU1014" s="226" t="s">
        <v>83</v>
      </c>
      <c r="AY1014" s="19" t="s">
        <v>143</v>
      </c>
      <c r="BE1014" s="227">
        <f>IF(N1014="základní",J1014,0)</f>
        <v>0</v>
      </c>
      <c r="BF1014" s="227">
        <f>IF(N1014="snížená",J1014,0)</f>
        <v>0</v>
      </c>
      <c r="BG1014" s="227">
        <f>IF(N1014="zákl. přenesená",J1014,0)</f>
        <v>0</v>
      </c>
      <c r="BH1014" s="227">
        <f>IF(N1014="sníž. přenesená",J1014,0)</f>
        <v>0</v>
      </c>
      <c r="BI1014" s="227">
        <f>IF(N1014="nulová",J1014,0)</f>
        <v>0</v>
      </c>
      <c r="BJ1014" s="19" t="s">
        <v>81</v>
      </c>
      <c r="BK1014" s="227">
        <f>ROUND(I1014*H1014,2)</f>
        <v>0</v>
      </c>
      <c r="BL1014" s="19" t="s">
        <v>276</v>
      </c>
      <c r="BM1014" s="226" t="s">
        <v>1308</v>
      </c>
    </row>
    <row r="1015" s="2" customFormat="1" ht="55.5" customHeight="1">
      <c r="A1015" s="40"/>
      <c r="B1015" s="41"/>
      <c r="C1015" s="215" t="s">
        <v>1309</v>
      </c>
      <c r="D1015" s="215" t="s">
        <v>145</v>
      </c>
      <c r="E1015" s="216" t="s">
        <v>1310</v>
      </c>
      <c r="F1015" s="217" t="s">
        <v>1311</v>
      </c>
      <c r="G1015" s="218" t="s">
        <v>265</v>
      </c>
      <c r="H1015" s="219">
        <v>18</v>
      </c>
      <c r="I1015" s="220"/>
      <c r="J1015" s="221">
        <f>ROUND(I1015*H1015,2)</f>
        <v>0</v>
      </c>
      <c r="K1015" s="217" t="s">
        <v>19</v>
      </c>
      <c r="L1015" s="46"/>
      <c r="M1015" s="222" t="s">
        <v>19</v>
      </c>
      <c r="N1015" s="223" t="s">
        <v>45</v>
      </c>
      <c r="O1015" s="86"/>
      <c r="P1015" s="224">
        <f>O1015*H1015</f>
        <v>0</v>
      </c>
      <c r="Q1015" s="224">
        <v>0.00027</v>
      </c>
      <c r="R1015" s="224">
        <f>Q1015*H1015</f>
        <v>0.0048599999999999997</v>
      </c>
      <c r="S1015" s="224">
        <v>0</v>
      </c>
      <c r="T1015" s="225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26" t="s">
        <v>276</v>
      </c>
      <c r="AT1015" s="226" t="s">
        <v>145</v>
      </c>
      <c r="AU1015" s="226" t="s">
        <v>83</v>
      </c>
      <c r="AY1015" s="19" t="s">
        <v>143</v>
      </c>
      <c r="BE1015" s="227">
        <f>IF(N1015="základní",J1015,0)</f>
        <v>0</v>
      </c>
      <c r="BF1015" s="227">
        <f>IF(N1015="snížená",J1015,0)</f>
        <v>0</v>
      </c>
      <c r="BG1015" s="227">
        <f>IF(N1015="zákl. přenesená",J1015,0)</f>
        <v>0</v>
      </c>
      <c r="BH1015" s="227">
        <f>IF(N1015="sníž. přenesená",J1015,0)</f>
        <v>0</v>
      </c>
      <c r="BI1015" s="227">
        <f>IF(N1015="nulová",J1015,0)</f>
        <v>0</v>
      </c>
      <c r="BJ1015" s="19" t="s">
        <v>81</v>
      </c>
      <c r="BK1015" s="227">
        <f>ROUND(I1015*H1015,2)</f>
        <v>0</v>
      </c>
      <c r="BL1015" s="19" t="s">
        <v>276</v>
      </c>
      <c r="BM1015" s="226" t="s">
        <v>1312</v>
      </c>
    </row>
    <row r="1016" s="14" customFormat="1">
      <c r="A1016" s="14"/>
      <c r="B1016" s="244"/>
      <c r="C1016" s="245"/>
      <c r="D1016" s="235" t="s">
        <v>154</v>
      </c>
      <c r="E1016" s="246" t="s">
        <v>19</v>
      </c>
      <c r="F1016" s="247" t="s">
        <v>1313</v>
      </c>
      <c r="G1016" s="245"/>
      <c r="H1016" s="248">
        <v>8</v>
      </c>
      <c r="I1016" s="249"/>
      <c r="J1016" s="245"/>
      <c r="K1016" s="245"/>
      <c r="L1016" s="250"/>
      <c r="M1016" s="251"/>
      <c r="N1016" s="252"/>
      <c r="O1016" s="252"/>
      <c r="P1016" s="252"/>
      <c r="Q1016" s="252"/>
      <c r="R1016" s="252"/>
      <c r="S1016" s="252"/>
      <c r="T1016" s="25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4" t="s">
        <v>154</v>
      </c>
      <c r="AU1016" s="254" t="s">
        <v>83</v>
      </c>
      <c r="AV1016" s="14" t="s">
        <v>83</v>
      </c>
      <c r="AW1016" s="14" t="s">
        <v>35</v>
      </c>
      <c r="AX1016" s="14" t="s">
        <v>74</v>
      </c>
      <c r="AY1016" s="254" t="s">
        <v>143</v>
      </c>
    </row>
    <row r="1017" s="14" customFormat="1">
      <c r="A1017" s="14"/>
      <c r="B1017" s="244"/>
      <c r="C1017" s="245"/>
      <c r="D1017" s="235" t="s">
        <v>154</v>
      </c>
      <c r="E1017" s="246" t="s">
        <v>19</v>
      </c>
      <c r="F1017" s="247" t="s">
        <v>1314</v>
      </c>
      <c r="G1017" s="245"/>
      <c r="H1017" s="248">
        <v>10</v>
      </c>
      <c r="I1017" s="249"/>
      <c r="J1017" s="245"/>
      <c r="K1017" s="245"/>
      <c r="L1017" s="250"/>
      <c r="M1017" s="251"/>
      <c r="N1017" s="252"/>
      <c r="O1017" s="252"/>
      <c r="P1017" s="252"/>
      <c r="Q1017" s="252"/>
      <c r="R1017" s="252"/>
      <c r="S1017" s="252"/>
      <c r="T1017" s="25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4" t="s">
        <v>154</v>
      </c>
      <c r="AU1017" s="254" t="s">
        <v>83</v>
      </c>
      <c r="AV1017" s="14" t="s">
        <v>83</v>
      </c>
      <c r="AW1017" s="14" t="s">
        <v>35</v>
      </c>
      <c r="AX1017" s="14" t="s">
        <v>74</v>
      </c>
      <c r="AY1017" s="254" t="s">
        <v>143</v>
      </c>
    </row>
    <row r="1018" s="15" customFormat="1">
      <c r="A1018" s="15"/>
      <c r="B1018" s="255"/>
      <c r="C1018" s="256"/>
      <c r="D1018" s="235" t="s">
        <v>154</v>
      </c>
      <c r="E1018" s="257" t="s">
        <v>19</v>
      </c>
      <c r="F1018" s="258" t="s">
        <v>157</v>
      </c>
      <c r="G1018" s="256"/>
      <c r="H1018" s="259">
        <v>18</v>
      </c>
      <c r="I1018" s="260"/>
      <c r="J1018" s="256"/>
      <c r="K1018" s="256"/>
      <c r="L1018" s="261"/>
      <c r="M1018" s="262"/>
      <c r="N1018" s="263"/>
      <c r="O1018" s="263"/>
      <c r="P1018" s="263"/>
      <c r="Q1018" s="263"/>
      <c r="R1018" s="263"/>
      <c r="S1018" s="263"/>
      <c r="T1018" s="264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5" t="s">
        <v>154</v>
      </c>
      <c r="AU1018" s="265" t="s">
        <v>83</v>
      </c>
      <c r="AV1018" s="15" t="s">
        <v>150</v>
      </c>
      <c r="AW1018" s="15" t="s">
        <v>35</v>
      </c>
      <c r="AX1018" s="15" t="s">
        <v>81</v>
      </c>
      <c r="AY1018" s="265" t="s">
        <v>143</v>
      </c>
    </row>
    <row r="1019" s="2" customFormat="1" ht="16.5" customHeight="1">
      <c r="A1019" s="40"/>
      <c r="B1019" s="41"/>
      <c r="C1019" s="266" t="s">
        <v>1315</v>
      </c>
      <c r="D1019" s="266" t="s">
        <v>192</v>
      </c>
      <c r="E1019" s="267" t="s">
        <v>1316</v>
      </c>
      <c r="F1019" s="268" t="s">
        <v>1317</v>
      </c>
      <c r="G1019" s="269" t="s">
        <v>265</v>
      </c>
      <c r="H1019" s="270">
        <v>18</v>
      </c>
      <c r="I1019" s="271"/>
      <c r="J1019" s="272">
        <f>ROUND(I1019*H1019,2)</f>
        <v>0</v>
      </c>
      <c r="K1019" s="268" t="s">
        <v>19</v>
      </c>
      <c r="L1019" s="273"/>
      <c r="M1019" s="274" t="s">
        <v>19</v>
      </c>
      <c r="N1019" s="275" t="s">
        <v>45</v>
      </c>
      <c r="O1019" s="86"/>
      <c r="P1019" s="224">
        <f>O1019*H1019</f>
        <v>0</v>
      </c>
      <c r="Q1019" s="224">
        <v>0.014</v>
      </c>
      <c r="R1019" s="224">
        <f>Q1019*H1019</f>
        <v>0.252</v>
      </c>
      <c r="S1019" s="224">
        <v>0</v>
      </c>
      <c r="T1019" s="225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26" t="s">
        <v>371</v>
      </c>
      <c r="AT1019" s="226" t="s">
        <v>192</v>
      </c>
      <c r="AU1019" s="226" t="s">
        <v>83</v>
      </c>
      <c r="AY1019" s="19" t="s">
        <v>143</v>
      </c>
      <c r="BE1019" s="227">
        <f>IF(N1019="základní",J1019,0)</f>
        <v>0</v>
      </c>
      <c r="BF1019" s="227">
        <f>IF(N1019="snížená",J1019,0)</f>
        <v>0</v>
      </c>
      <c r="BG1019" s="227">
        <f>IF(N1019="zákl. přenesená",J1019,0)</f>
        <v>0</v>
      </c>
      <c r="BH1019" s="227">
        <f>IF(N1019="sníž. přenesená",J1019,0)</f>
        <v>0</v>
      </c>
      <c r="BI1019" s="227">
        <f>IF(N1019="nulová",J1019,0)</f>
        <v>0</v>
      </c>
      <c r="BJ1019" s="19" t="s">
        <v>81</v>
      </c>
      <c r="BK1019" s="227">
        <f>ROUND(I1019*H1019,2)</f>
        <v>0</v>
      </c>
      <c r="BL1019" s="19" t="s">
        <v>276</v>
      </c>
      <c r="BM1019" s="226" t="s">
        <v>1318</v>
      </c>
    </row>
    <row r="1020" s="2" customFormat="1" ht="49.05" customHeight="1">
      <c r="A1020" s="40"/>
      <c r="B1020" s="41"/>
      <c r="C1020" s="215" t="s">
        <v>1319</v>
      </c>
      <c r="D1020" s="215" t="s">
        <v>145</v>
      </c>
      <c r="E1020" s="216" t="s">
        <v>1320</v>
      </c>
      <c r="F1020" s="217" t="s">
        <v>1321</v>
      </c>
      <c r="G1020" s="218" t="s">
        <v>610</v>
      </c>
      <c r="H1020" s="277"/>
      <c r="I1020" s="220"/>
      <c r="J1020" s="221">
        <f>ROUND(I1020*H1020,2)</f>
        <v>0</v>
      </c>
      <c r="K1020" s="217" t="s">
        <v>149</v>
      </c>
      <c r="L1020" s="46"/>
      <c r="M1020" s="222" t="s">
        <v>19</v>
      </c>
      <c r="N1020" s="223" t="s">
        <v>45</v>
      </c>
      <c r="O1020" s="86"/>
      <c r="P1020" s="224">
        <f>O1020*H1020</f>
        <v>0</v>
      </c>
      <c r="Q1020" s="224">
        <v>0</v>
      </c>
      <c r="R1020" s="224">
        <f>Q1020*H1020</f>
        <v>0</v>
      </c>
      <c r="S1020" s="224">
        <v>0</v>
      </c>
      <c r="T1020" s="225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26" t="s">
        <v>276</v>
      </c>
      <c r="AT1020" s="226" t="s">
        <v>145</v>
      </c>
      <c r="AU1020" s="226" t="s">
        <v>83</v>
      </c>
      <c r="AY1020" s="19" t="s">
        <v>143</v>
      </c>
      <c r="BE1020" s="227">
        <f>IF(N1020="základní",J1020,0)</f>
        <v>0</v>
      </c>
      <c r="BF1020" s="227">
        <f>IF(N1020="snížená",J1020,0)</f>
        <v>0</v>
      </c>
      <c r="BG1020" s="227">
        <f>IF(N1020="zákl. přenesená",J1020,0)</f>
        <v>0</v>
      </c>
      <c r="BH1020" s="227">
        <f>IF(N1020="sníž. přenesená",J1020,0)</f>
        <v>0</v>
      </c>
      <c r="BI1020" s="227">
        <f>IF(N1020="nulová",J1020,0)</f>
        <v>0</v>
      </c>
      <c r="BJ1020" s="19" t="s">
        <v>81</v>
      </c>
      <c r="BK1020" s="227">
        <f>ROUND(I1020*H1020,2)</f>
        <v>0</v>
      </c>
      <c r="BL1020" s="19" t="s">
        <v>276</v>
      </c>
      <c r="BM1020" s="226" t="s">
        <v>1322</v>
      </c>
    </row>
    <row r="1021" s="2" customFormat="1">
      <c r="A1021" s="40"/>
      <c r="B1021" s="41"/>
      <c r="C1021" s="42"/>
      <c r="D1021" s="228" t="s">
        <v>152</v>
      </c>
      <c r="E1021" s="42"/>
      <c r="F1021" s="229" t="s">
        <v>1323</v>
      </c>
      <c r="G1021" s="42"/>
      <c r="H1021" s="42"/>
      <c r="I1021" s="230"/>
      <c r="J1021" s="42"/>
      <c r="K1021" s="42"/>
      <c r="L1021" s="46"/>
      <c r="M1021" s="231"/>
      <c r="N1021" s="232"/>
      <c r="O1021" s="86"/>
      <c r="P1021" s="86"/>
      <c r="Q1021" s="86"/>
      <c r="R1021" s="86"/>
      <c r="S1021" s="86"/>
      <c r="T1021" s="87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9" t="s">
        <v>152</v>
      </c>
      <c r="AU1021" s="19" t="s">
        <v>83</v>
      </c>
    </row>
    <row r="1022" s="12" customFormat="1" ht="22.8" customHeight="1">
      <c r="A1022" s="12"/>
      <c r="B1022" s="199"/>
      <c r="C1022" s="200"/>
      <c r="D1022" s="201" t="s">
        <v>73</v>
      </c>
      <c r="E1022" s="213" t="s">
        <v>1324</v>
      </c>
      <c r="F1022" s="213" t="s">
        <v>1325</v>
      </c>
      <c r="G1022" s="200"/>
      <c r="H1022" s="200"/>
      <c r="I1022" s="203"/>
      <c r="J1022" s="214">
        <f>BK1022</f>
        <v>0</v>
      </c>
      <c r="K1022" s="200"/>
      <c r="L1022" s="205"/>
      <c r="M1022" s="206"/>
      <c r="N1022" s="207"/>
      <c r="O1022" s="207"/>
      <c r="P1022" s="208">
        <f>SUM(P1023:P1036)</f>
        <v>0</v>
      </c>
      <c r="Q1022" s="207"/>
      <c r="R1022" s="208">
        <f>SUM(R1023:R1036)</f>
        <v>0.033499999999999995</v>
      </c>
      <c r="S1022" s="207"/>
      <c r="T1022" s="209">
        <f>SUM(T1023:T1036)</f>
        <v>0</v>
      </c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R1022" s="210" t="s">
        <v>83</v>
      </c>
      <c r="AT1022" s="211" t="s">
        <v>73</v>
      </c>
      <c r="AU1022" s="211" t="s">
        <v>81</v>
      </c>
      <c r="AY1022" s="210" t="s">
        <v>143</v>
      </c>
      <c r="BK1022" s="212">
        <f>SUM(BK1023:BK1036)</f>
        <v>0</v>
      </c>
    </row>
    <row r="1023" s="2" customFormat="1" ht="24.15" customHeight="1">
      <c r="A1023" s="40"/>
      <c r="B1023" s="41"/>
      <c r="C1023" s="215" t="s">
        <v>1326</v>
      </c>
      <c r="D1023" s="215" t="s">
        <v>145</v>
      </c>
      <c r="E1023" s="216" t="s">
        <v>1327</v>
      </c>
      <c r="F1023" s="217" t="s">
        <v>1328</v>
      </c>
      <c r="G1023" s="218" t="s">
        <v>265</v>
      </c>
      <c r="H1023" s="219">
        <v>1</v>
      </c>
      <c r="I1023" s="220"/>
      <c r="J1023" s="221">
        <f>ROUND(I1023*H1023,2)</f>
        <v>0</v>
      </c>
      <c r="K1023" s="217" t="s">
        <v>149</v>
      </c>
      <c r="L1023" s="46"/>
      <c r="M1023" s="222" t="s">
        <v>19</v>
      </c>
      <c r="N1023" s="223" t="s">
        <v>45</v>
      </c>
      <c r="O1023" s="86"/>
      <c r="P1023" s="224">
        <f>O1023*H1023</f>
        <v>0</v>
      </c>
      <c r="Q1023" s="224">
        <v>0</v>
      </c>
      <c r="R1023" s="224">
        <f>Q1023*H1023</f>
        <v>0</v>
      </c>
      <c r="S1023" s="224">
        <v>0</v>
      </c>
      <c r="T1023" s="225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26" t="s">
        <v>276</v>
      </c>
      <c r="AT1023" s="226" t="s">
        <v>145</v>
      </c>
      <c r="AU1023" s="226" t="s">
        <v>83</v>
      </c>
      <c r="AY1023" s="19" t="s">
        <v>143</v>
      </c>
      <c r="BE1023" s="227">
        <f>IF(N1023="základní",J1023,0)</f>
        <v>0</v>
      </c>
      <c r="BF1023" s="227">
        <f>IF(N1023="snížená",J1023,0)</f>
        <v>0</v>
      </c>
      <c r="BG1023" s="227">
        <f>IF(N1023="zákl. přenesená",J1023,0)</f>
        <v>0</v>
      </c>
      <c r="BH1023" s="227">
        <f>IF(N1023="sníž. přenesená",J1023,0)</f>
        <v>0</v>
      </c>
      <c r="BI1023" s="227">
        <f>IF(N1023="nulová",J1023,0)</f>
        <v>0</v>
      </c>
      <c r="BJ1023" s="19" t="s">
        <v>81</v>
      </c>
      <c r="BK1023" s="227">
        <f>ROUND(I1023*H1023,2)</f>
        <v>0</v>
      </c>
      <c r="BL1023" s="19" t="s">
        <v>276</v>
      </c>
      <c r="BM1023" s="226" t="s">
        <v>1329</v>
      </c>
    </row>
    <row r="1024" s="2" customFormat="1">
      <c r="A1024" s="40"/>
      <c r="B1024" s="41"/>
      <c r="C1024" s="42"/>
      <c r="D1024" s="228" t="s">
        <v>152</v>
      </c>
      <c r="E1024" s="42"/>
      <c r="F1024" s="229" t="s">
        <v>1330</v>
      </c>
      <c r="G1024" s="42"/>
      <c r="H1024" s="42"/>
      <c r="I1024" s="230"/>
      <c r="J1024" s="42"/>
      <c r="K1024" s="42"/>
      <c r="L1024" s="46"/>
      <c r="M1024" s="231"/>
      <c r="N1024" s="232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152</v>
      </c>
      <c r="AU1024" s="19" t="s">
        <v>83</v>
      </c>
    </row>
    <row r="1025" s="14" customFormat="1">
      <c r="A1025" s="14"/>
      <c r="B1025" s="244"/>
      <c r="C1025" s="245"/>
      <c r="D1025" s="235" t="s">
        <v>154</v>
      </c>
      <c r="E1025" s="246" t="s">
        <v>19</v>
      </c>
      <c r="F1025" s="247" t="s">
        <v>1331</v>
      </c>
      <c r="G1025" s="245"/>
      <c r="H1025" s="248">
        <v>1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154</v>
      </c>
      <c r="AU1025" s="254" t="s">
        <v>83</v>
      </c>
      <c r="AV1025" s="14" t="s">
        <v>83</v>
      </c>
      <c r="AW1025" s="14" t="s">
        <v>35</v>
      </c>
      <c r="AX1025" s="14" t="s">
        <v>74</v>
      </c>
      <c r="AY1025" s="254" t="s">
        <v>143</v>
      </c>
    </row>
    <row r="1026" s="15" customFormat="1">
      <c r="A1026" s="15"/>
      <c r="B1026" s="255"/>
      <c r="C1026" s="256"/>
      <c r="D1026" s="235" t="s">
        <v>154</v>
      </c>
      <c r="E1026" s="257" t="s">
        <v>19</v>
      </c>
      <c r="F1026" s="258" t="s">
        <v>157</v>
      </c>
      <c r="G1026" s="256"/>
      <c r="H1026" s="259">
        <v>1</v>
      </c>
      <c r="I1026" s="260"/>
      <c r="J1026" s="256"/>
      <c r="K1026" s="256"/>
      <c r="L1026" s="261"/>
      <c r="M1026" s="262"/>
      <c r="N1026" s="263"/>
      <c r="O1026" s="263"/>
      <c r="P1026" s="263"/>
      <c r="Q1026" s="263"/>
      <c r="R1026" s="263"/>
      <c r="S1026" s="263"/>
      <c r="T1026" s="264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65" t="s">
        <v>154</v>
      </c>
      <c r="AU1026" s="265" t="s">
        <v>83</v>
      </c>
      <c r="AV1026" s="15" t="s">
        <v>150</v>
      </c>
      <c r="AW1026" s="15" t="s">
        <v>35</v>
      </c>
      <c r="AX1026" s="15" t="s">
        <v>81</v>
      </c>
      <c r="AY1026" s="265" t="s">
        <v>143</v>
      </c>
    </row>
    <row r="1027" s="2" customFormat="1" ht="49.05" customHeight="1">
      <c r="A1027" s="40"/>
      <c r="B1027" s="41"/>
      <c r="C1027" s="215" t="s">
        <v>1332</v>
      </c>
      <c r="D1027" s="215" t="s">
        <v>145</v>
      </c>
      <c r="E1027" s="216" t="s">
        <v>1333</v>
      </c>
      <c r="F1027" s="217" t="s">
        <v>1334</v>
      </c>
      <c r="G1027" s="218" t="s">
        <v>265</v>
      </c>
      <c r="H1027" s="219">
        <v>35</v>
      </c>
      <c r="I1027" s="220"/>
      <c r="J1027" s="221">
        <f>ROUND(I1027*H1027,2)</f>
        <v>0</v>
      </c>
      <c r="K1027" s="217" t="s">
        <v>149</v>
      </c>
      <c r="L1027" s="46"/>
      <c r="M1027" s="222" t="s">
        <v>19</v>
      </c>
      <c r="N1027" s="223" t="s">
        <v>45</v>
      </c>
      <c r="O1027" s="86"/>
      <c r="P1027" s="224">
        <f>O1027*H1027</f>
        <v>0</v>
      </c>
      <c r="Q1027" s="224">
        <v>0</v>
      </c>
      <c r="R1027" s="224">
        <f>Q1027*H1027</f>
        <v>0</v>
      </c>
      <c r="S1027" s="224">
        <v>0</v>
      </c>
      <c r="T1027" s="225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26" t="s">
        <v>276</v>
      </c>
      <c r="AT1027" s="226" t="s">
        <v>145</v>
      </c>
      <c r="AU1027" s="226" t="s">
        <v>83</v>
      </c>
      <c r="AY1027" s="19" t="s">
        <v>143</v>
      </c>
      <c r="BE1027" s="227">
        <f>IF(N1027="základní",J1027,0)</f>
        <v>0</v>
      </c>
      <c r="BF1027" s="227">
        <f>IF(N1027="snížená",J1027,0)</f>
        <v>0</v>
      </c>
      <c r="BG1027" s="227">
        <f>IF(N1027="zákl. přenesená",J1027,0)</f>
        <v>0</v>
      </c>
      <c r="BH1027" s="227">
        <f>IF(N1027="sníž. přenesená",J1027,0)</f>
        <v>0</v>
      </c>
      <c r="BI1027" s="227">
        <f>IF(N1027="nulová",J1027,0)</f>
        <v>0</v>
      </c>
      <c r="BJ1027" s="19" t="s">
        <v>81</v>
      </c>
      <c r="BK1027" s="227">
        <f>ROUND(I1027*H1027,2)</f>
        <v>0</v>
      </c>
      <c r="BL1027" s="19" t="s">
        <v>276</v>
      </c>
      <c r="BM1027" s="226" t="s">
        <v>1335</v>
      </c>
    </row>
    <row r="1028" s="2" customFormat="1">
      <c r="A1028" s="40"/>
      <c r="B1028" s="41"/>
      <c r="C1028" s="42"/>
      <c r="D1028" s="228" t="s">
        <v>152</v>
      </c>
      <c r="E1028" s="42"/>
      <c r="F1028" s="229" t="s">
        <v>1336</v>
      </c>
      <c r="G1028" s="42"/>
      <c r="H1028" s="42"/>
      <c r="I1028" s="230"/>
      <c r="J1028" s="42"/>
      <c r="K1028" s="42"/>
      <c r="L1028" s="46"/>
      <c r="M1028" s="231"/>
      <c r="N1028" s="232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152</v>
      </c>
      <c r="AU1028" s="19" t="s">
        <v>83</v>
      </c>
    </row>
    <row r="1029" s="14" customFormat="1">
      <c r="A1029" s="14"/>
      <c r="B1029" s="244"/>
      <c r="C1029" s="245"/>
      <c r="D1029" s="235" t="s">
        <v>154</v>
      </c>
      <c r="E1029" s="246" t="s">
        <v>19</v>
      </c>
      <c r="F1029" s="247" t="s">
        <v>1337</v>
      </c>
      <c r="G1029" s="245"/>
      <c r="H1029" s="248">
        <v>35</v>
      </c>
      <c r="I1029" s="249"/>
      <c r="J1029" s="245"/>
      <c r="K1029" s="245"/>
      <c r="L1029" s="250"/>
      <c r="M1029" s="251"/>
      <c r="N1029" s="252"/>
      <c r="O1029" s="252"/>
      <c r="P1029" s="252"/>
      <c r="Q1029" s="252"/>
      <c r="R1029" s="252"/>
      <c r="S1029" s="252"/>
      <c r="T1029" s="253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4" t="s">
        <v>154</v>
      </c>
      <c r="AU1029" s="254" t="s">
        <v>83</v>
      </c>
      <c r="AV1029" s="14" t="s">
        <v>83</v>
      </c>
      <c r="AW1029" s="14" t="s">
        <v>35</v>
      </c>
      <c r="AX1029" s="14" t="s">
        <v>74</v>
      </c>
      <c r="AY1029" s="254" t="s">
        <v>143</v>
      </c>
    </row>
    <row r="1030" s="15" customFormat="1">
      <c r="A1030" s="15"/>
      <c r="B1030" s="255"/>
      <c r="C1030" s="256"/>
      <c r="D1030" s="235" t="s">
        <v>154</v>
      </c>
      <c r="E1030" s="257" t="s">
        <v>19</v>
      </c>
      <c r="F1030" s="258" t="s">
        <v>157</v>
      </c>
      <c r="G1030" s="256"/>
      <c r="H1030" s="259">
        <v>35</v>
      </c>
      <c r="I1030" s="260"/>
      <c r="J1030" s="256"/>
      <c r="K1030" s="256"/>
      <c r="L1030" s="261"/>
      <c r="M1030" s="262"/>
      <c r="N1030" s="263"/>
      <c r="O1030" s="263"/>
      <c r="P1030" s="263"/>
      <c r="Q1030" s="263"/>
      <c r="R1030" s="263"/>
      <c r="S1030" s="263"/>
      <c r="T1030" s="264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5" t="s">
        <v>154</v>
      </c>
      <c r="AU1030" s="265" t="s">
        <v>83</v>
      </c>
      <c r="AV1030" s="15" t="s">
        <v>150</v>
      </c>
      <c r="AW1030" s="15" t="s">
        <v>35</v>
      </c>
      <c r="AX1030" s="15" t="s">
        <v>81</v>
      </c>
      <c r="AY1030" s="265" t="s">
        <v>143</v>
      </c>
    </row>
    <row r="1031" s="2" customFormat="1" ht="33" customHeight="1">
      <c r="A1031" s="40"/>
      <c r="B1031" s="41"/>
      <c r="C1031" s="266" t="s">
        <v>1338</v>
      </c>
      <c r="D1031" s="266" t="s">
        <v>192</v>
      </c>
      <c r="E1031" s="267" t="s">
        <v>1339</v>
      </c>
      <c r="F1031" s="268" t="s">
        <v>1340</v>
      </c>
      <c r="G1031" s="269" t="s">
        <v>265</v>
      </c>
      <c r="H1031" s="270">
        <v>35</v>
      </c>
      <c r="I1031" s="271"/>
      <c r="J1031" s="272">
        <f>ROUND(I1031*H1031,2)</f>
        <v>0</v>
      </c>
      <c r="K1031" s="268" t="s">
        <v>149</v>
      </c>
      <c r="L1031" s="273"/>
      <c r="M1031" s="274" t="s">
        <v>19</v>
      </c>
      <c r="N1031" s="275" t="s">
        <v>45</v>
      </c>
      <c r="O1031" s="86"/>
      <c r="P1031" s="224">
        <f>O1031*H1031</f>
        <v>0</v>
      </c>
      <c r="Q1031" s="224">
        <v>0.00077999999999999999</v>
      </c>
      <c r="R1031" s="224">
        <f>Q1031*H1031</f>
        <v>0.027299999999999998</v>
      </c>
      <c r="S1031" s="224">
        <v>0</v>
      </c>
      <c r="T1031" s="225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26" t="s">
        <v>371</v>
      </c>
      <c r="AT1031" s="226" t="s">
        <v>192</v>
      </c>
      <c r="AU1031" s="226" t="s">
        <v>83</v>
      </c>
      <c r="AY1031" s="19" t="s">
        <v>143</v>
      </c>
      <c r="BE1031" s="227">
        <f>IF(N1031="základní",J1031,0)</f>
        <v>0</v>
      </c>
      <c r="BF1031" s="227">
        <f>IF(N1031="snížená",J1031,0)</f>
        <v>0</v>
      </c>
      <c r="BG1031" s="227">
        <f>IF(N1031="zákl. přenesená",J1031,0)</f>
        <v>0</v>
      </c>
      <c r="BH1031" s="227">
        <f>IF(N1031="sníž. přenesená",J1031,0)</f>
        <v>0</v>
      </c>
      <c r="BI1031" s="227">
        <f>IF(N1031="nulová",J1031,0)</f>
        <v>0</v>
      </c>
      <c r="BJ1031" s="19" t="s">
        <v>81</v>
      </c>
      <c r="BK1031" s="227">
        <f>ROUND(I1031*H1031,2)</f>
        <v>0</v>
      </c>
      <c r="BL1031" s="19" t="s">
        <v>276</v>
      </c>
      <c r="BM1031" s="226" t="s">
        <v>1341</v>
      </c>
    </row>
    <row r="1032" s="2" customFormat="1" ht="24.15" customHeight="1">
      <c r="A1032" s="40"/>
      <c r="B1032" s="41"/>
      <c r="C1032" s="266" t="s">
        <v>1342</v>
      </c>
      <c r="D1032" s="266" t="s">
        <v>192</v>
      </c>
      <c r="E1032" s="267" t="s">
        <v>1343</v>
      </c>
      <c r="F1032" s="268" t="s">
        <v>1344</v>
      </c>
      <c r="G1032" s="269" t="s">
        <v>265</v>
      </c>
      <c r="H1032" s="270">
        <v>1</v>
      </c>
      <c r="I1032" s="271"/>
      <c r="J1032" s="272">
        <f>ROUND(I1032*H1032,2)</f>
        <v>0</v>
      </c>
      <c r="K1032" s="268" t="s">
        <v>149</v>
      </c>
      <c r="L1032" s="273"/>
      <c r="M1032" s="274" t="s">
        <v>19</v>
      </c>
      <c r="N1032" s="275" t="s">
        <v>45</v>
      </c>
      <c r="O1032" s="86"/>
      <c r="P1032" s="224">
        <f>O1032*H1032</f>
        <v>0</v>
      </c>
      <c r="Q1032" s="224">
        <v>0.0061999999999999998</v>
      </c>
      <c r="R1032" s="224">
        <f>Q1032*H1032</f>
        <v>0.0061999999999999998</v>
      </c>
      <c r="S1032" s="224">
        <v>0</v>
      </c>
      <c r="T1032" s="225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26" t="s">
        <v>371</v>
      </c>
      <c r="AT1032" s="226" t="s">
        <v>192</v>
      </c>
      <c r="AU1032" s="226" t="s">
        <v>83</v>
      </c>
      <c r="AY1032" s="19" t="s">
        <v>143</v>
      </c>
      <c r="BE1032" s="227">
        <f>IF(N1032="základní",J1032,0)</f>
        <v>0</v>
      </c>
      <c r="BF1032" s="227">
        <f>IF(N1032="snížená",J1032,0)</f>
        <v>0</v>
      </c>
      <c r="BG1032" s="227">
        <f>IF(N1032="zákl. přenesená",J1032,0)</f>
        <v>0</v>
      </c>
      <c r="BH1032" s="227">
        <f>IF(N1032="sníž. přenesená",J1032,0)</f>
        <v>0</v>
      </c>
      <c r="BI1032" s="227">
        <f>IF(N1032="nulová",J1032,0)</f>
        <v>0</v>
      </c>
      <c r="BJ1032" s="19" t="s">
        <v>81</v>
      </c>
      <c r="BK1032" s="227">
        <f>ROUND(I1032*H1032,2)</f>
        <v>0</v>
      </c>
      <c r="BL1032" s="19" t="s">
        <v>276</v>
      </c>
      <c r="BM1032" s="226" t="s">
        <v>1345</v>
      </c>
    </row>
    <row r="1033" s="14" customFormat="1">
      <c r="A1033" s="14"/>
      <c r="B1033" s="244"/>
      <c r="C1033" s="245"/>
      <c r="D1033" s="235" t="s">
        <v>154</v>
      </c>
      <c r="E1033" s="246" t="s">
        <v>19</v>
      </c>
      <c r="F1033" s="247" t="s">
        <v>1346</v>
      </c>
      <c r="G1033" s="245"/>
      <c r="H1033" s="248">
        <v>1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4" t="s">
        <v>154</v>
      </c>
      <c r="AU1033" s="254" t="s">
        <v>83</v>
      </c>
      <c r="AV1033" s="14" t="s">
        <v>83</v>
      </c>
      <c r="AW1033" s="14" t="s">
        <v>35</v>
      </c>
      <c r="AX1033" s="14" t="s">
        <v>74</v>
      </c>
      <c r="AY1033" s="254" t="s">
        <v>143</v>
      </c>
    </row>
    <row r="1034" s="15" customFormat="1">
      <c r="A1034" s="15"/>
      <c r="B1034" s="255"/>
      <c r="C1034" s="256"/>
      <c r="D1034" s="235" t="s">
        <v>154</v>
      </c>
      <c r="E1034" s="257" t="s">
        <v>19</v>
      </c>
      <c r="F1034" s="258" t="s">
        <v>157</v>
      </c>
      <c r="G1034" s="256"/>
      <c r="H1034" s="259">
        <v>1</v>
      </c>
      <c r="I1034" s="260"/>
      <c r="J1034" s="256"/>
      <c r="K1034" s="256"/>
      <c r="L1034" s="261"/>
      <c r="M1034" s="262"/>
      <c r="N1034" s="263"/>
      <c r="O1034" s="263"/>
      <c r="P1034" s="263"/>
      <c r="Q1034" s="263"/>
      <c r="R1034" s="263"/>
      <c r="S1034" s="263"/>
      <c r="T1034" s="264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5" t="s">
        <v>154</v>
      </c>
      <c r="AU1034" s="265" t="s">
        <v>83</v>
      </c>
      <c r="AV1034" s="15" t="s">
        <v>150</v>
      </c>
      <c r="AW1034" s="15" t="s">
        <v>35</v>
      </c>
      <c r="AX1034" s="15" t="s">
        <v>81</v>
      </c>
      <c r="AY1034" s="265" t="s">
        <v>143</v>
      </c>
    </row>
    <row r="1035" s="2" customFormat="1" ht="49.05" customHeight="1">
      <c r="A1035" s="40"/>
      <c r="B1035" s="41"/>
      <c r="C1035" s="215" t="s">
        <v>1347</v>
      </c>
      <c r="D1035" s="215" t="s">
        <v>145</v>
      </c>
      <c r="E1035" s="216" t="s">
        <v>1348</v>
      </c>
      <c r="F1035" s="217" t="s">
        <v>1349</v>
      </c>
      <c r="G1035" s="218" t="s">
        <v>610</v>
      </c>
      <c r="H1035" s="277"/>
      <c r="I1035" s="220"/>
      <c r="J1035" s="221">
        <f>ROUND(I1035*H1035,2)</f>
        <v>0</v>
      </c>
      <c r="K1035" s="217" t="s">
        <v>149</v>
      </c>
      <c r="L1035" s="46"/>
      <c r="M1035" s="222" t="s">
        <v>19</v>
      </c>
      <c r="N1035" s="223" t="s">
        <v>45</v>
      </c>
      <c r="O1035" s="86"/>
      <c r="P1035" s="224">
        <f>O1035*H1035</f>
        <v>0</v>
      </c>
      <c r="Q1035" s="224">
        <v>0</v>
      </c>
      <c r="R1035" s="224">
        <f>Q1035*H1035</f>
        <v>0</v>
      </c>
      <c r="S1035" s="224">
        <v>0</v>
      </c>
      <c r="T1035" s="225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26" t="s">
        <v>276</v>
      </c>
      <c r="AT1035" s="226" t="s">
        <v>145</v>
      </c>
      <c r="AU1035" s="226" t="s">
        <v>83</v>
      </c>
      <c r="AY1035" s="19" t="s">
        <v>143</v>
      </c>
      <c r="BE1035" s="227">
        <f>IF(N1035="základní",J1035,0)</f>
        <v>0</v>
      </c>
      <c r="BF1035" s="227">
        <f>IF(N1035="snížená",J1035,0)</f>
        <v>0</v>
      </c>
      <c r="BG1035" s="227">
        <f>IF(N1035="zákl. přenesená",J1035,0)</f>
        <v>0</v>
      </c>
      <c r="BH1035" s="227">
        <f>IF(N1035="sníž. přenesená",J1035,0)</f>
        <v>0</v>
      </c>
      <c r="BI1035" s="227">
        <f>IF(N1035="nulová",J1035,0)</f>
        <v>0</v>
      </c>
      <c r="BJ1035" s="19" t="s">
        <v>81</v>
      </c>
      <c r="BK1035" s="227">
        <f>ROUND(I1035*H1035,2)</f>
        <v>0</v>
      </c>
      <c r="BL1035" s="19" t="s">
        <v>276</v>
      </c>
      <c r="BM1035" s="226" t="s">
        <v>1350</v>
      </c>
    </row>
    <row r="1036" s="2" customFormat="1">
      <c r="A1036" s="40"/>
      <c r="B1036" s="41"/>
      <c r="C1036" s="42"/>
      <c r="D1036" s="228" t="s">
        <v>152</v>
      </c>
      <c r="E1036" s="42"/>
      <c r="F1036" s="229" t="s">
        <v>1351</v>
      </c>
      <c r="G1036" s="42"/>
      <c r="H1036" s="42"/>
      <c r="I1036" s="230"/>
      <c r="J1036" s="42"/>
      <c r="K1036" s="42"/>
      <c r="L1036" s="46"/>
      <c r="M1036" s="231"/>
      <c r="N1036" s="232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9" t="s">
        <v>152</v>
      </c>
      <c r="AU1036" s="19" t="s">
        <v>83</v>
      </c>
    </row>
    <row r="1037" s="12" customFormat="1" ht="22.8" customHeight="1">
      <c r="A1037" s="12"/>
      <c r="B1037" s="199"/>
      <c r="C1037" s="200"/>
      <c r="D1037" s="201" t="s">
        <v>73</v>
      </c>
      <c r="E1037" s="213" t="s">
        <v>1352</v>
      </c>
      <c r="F1037" s="213" t="s">
        <v>1353</v>
      </c>
      <c r="G1037" s="200"/>
      <c r="H1037" s="200"/>
      <c r="I1037" s="203"/>
      <c r="J1037" s="214">
        <f>BK1037</f>
        <v>0</v>
      </c>
      <c r="K1037" s="200"/>
      <c r="L1037" s="205"/>
      <c r="M1037" s="206"/>
      <c r="N1037" s="207"/>
      <c r="O1037" s="207"/>
      <c r="P1037" s="208">
        <f>SUM(P1038:P1175)</f>
        <v>0</v>
      </c>
      <c r="Q1037" s="207"/>
      <c r="R1037" s="208">
        <f>SUM(R1038:R1175)</f>
        <v>2.5685893699999998</v>
      </c>
      <c r="S1037" s="207"/>
      <c r="T1037" s="209">
        <f>SUM(T1038:T1175)</f>
        <v>0</v>
      </c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R1037" s="210" t="s">
        <v>83</v>
      </c>
      <c r="AT1037" s="211" t="s">
        <v>73</v>
      </c>
      <c r="AU1037" s="211" t="s">
        <v>81</v>
      </c>
      <c r="AY1037" s="210" t="s">
        <v>143</v>
      </c>
      <c r="BK1037" s="212">
        <f>SUM(BK1038:BK1175)</f>
        <v>0</v>
      </c>
    </row>
    <row r="1038" s="2" customFormat="1" ht="24.15" customHeight="1">
      <c r="A1038" s="40"/>
      <c r="B1038" s="41"/>
      <c r="C1038" s="215" t="s">
        <v>1354</v>
      </c>
      <c r="D1038" s="215" t="s">
        <v>145</v>
      </c>
      <c r="E1038" s="216" t="s">
        <v>1355</v>
      </c>
      <c r="F1038" s="217" t="s">
        <v>1356</v>
      </c>
      <c r="G1038" s="218" t="s">
        <v>160</v>
      </c>
      <c r="H1038" s="219">
        <v>2816.7280000000001</v>
      </c>
      <c r="I1038" s="220"/>
      <c r="J1038" s="221">
        <f>ROUND(I1038*H1038,2)</f>
        <v>0</v>
      </c>
      <c r="K1038" s="217" t="s">
        <v>149</v>
      </c>
      <c r="L1038" s="46"/>
      <c r="M1038" s="222" t="s">
        <v>19</v>
      </c>
      <c r="N1038" s="223" t="s">
        <v>45</v>
      </c>
      <c r="O1038" s="86"/>
      <c r="P1038" s="224">
        <f>O1038*H1038</f>
        <v>0</v>
      </c>
      <c r="Q1038" s="224">
        <v>2.0000000000000002E-05</v>
      </c>
      <c r="R1038" s="224">
        <f>Q1038*H1038</f>
        <v>0.056334560000000006</v>
      </c>
      <c r="S1038" s="224">
        <v>0</v>
      </c>
      <c r="T1038" s="225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26" t="s">
        <v>276</v>
      </c>
      <c r="AT1038" s="226" t="s">
        <v>145</v>
      </c>
      <c r="AU1038" s="226" t="s">
        <v>83</v>
      </c>
      <c r="AY1038" s="19" t="s">
        <v>143</v>
      </c>
      <c r="BE1038" s="227">
        <f>IF(N1038="základní",J1038,0)</f>
        <v>0</v>
      </c>
      <c r="BF1038" s="227">
        <f>IF(N1038="snížená",J1038,0)</f>
        <v>0</v>
      </c>
      <c r="BG1038" s="227">
        <f>IF(N1038="zákl. přenesená",J1038,0)</f>
        <v>0</v>
      </c>
      <c r="BH1038" s="227">
        <f>IF(N1038="sníž. přenesená",J1038,0)</f>
        <v>0</v>
      </c>
      <c r="BI1038" s="227">
        <f>IF(N1038="nulová",J1038,0)</f>
        <v>0</v>
      </c>
      <c r="BJ1038" s="19" t="s">
        <v>81</v>
      </c>
      <c r="BK1038" s="227">
        <f>ROUND(I1038*H1038,2)</f>
        <v>0</v>
      </c>
      <c r="BL1038" s="19" t="s">
        <v>276</v>
      </c>
      <c r="BM1038" s="226" t="s">
        <v>1357</v>
      </c>
    </row>
    <row r="1039" s="2" customFormat="1">
      <c r="A1039" s="40"/>
      <c r="B1039" s="41"/>
      <c r="C1039" s="42"/>
      <c r="D1039" s="228" t="s">
        <v>152</v>
      </c>
      <c r="E1039" s="42"/>
      <c r="F1039" s="229" t="s">
        <v>1358</v>
      </c>
      <c r="G1039" s="42"/>
      <c r="H1039" s="42"/>
      <c r="I1039" s="230"/>
      <c r="J1039" s="42"/>
      <c r="K1039" s="42"/>
      <c r="L1039" s="46"/>
      <c r="M1039" s="231"/>
      <c r="N1039" s="232"/>
      <c r="O1039" s="86"/>
      <c r="P1039" s="86"/>
      <c r="Q1039" s="86"/>
      <c r="R1039" s="86"/>
      <c r="S1039" s="86"/>
      <c r="T1039" s="87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9" t="s">
        <v>152</v>
      </c>
      <c r="AU1039" s="19" t="s">
        <v>83</v>
      </c>
    </row>
    <row r="1040" s="2" customFormat="1" ht="24.15" customHeight="1">
      <c r="A1040" s="40"/>
      <c r="B1040" s="41"/>
      <c r="C1040" s="215" t="s">
        <v>1359</v>
      </c>
      <c r="D1040" s="215" t="s">
        <v>145</v>
      </c>
      <c r="E1040" s="216" t="s">
        <v>1360</v>
      </c>
      <c r="F1040" s="217" t="s">
        <v>1361</v>
      </c>
      <c r="G1040" s="218" t="s">
        <v>160</v>
      </c>
      <c r="H1040" s="219">
        <v>2816.7280000000001</v>
      </c>
      <c r="I1040" s="220"/>
      <c r="J1040" s="221">
        <f>ROUND(I1040*H1040,2)</f>
        <v>0</v>
      </c>
      <c r="K1040" s="217" t="s">
        <v>149</v>
      </c>
      <c r="L1040" s="46"/>
      <c r="M1040" s="222" t="s">
        <v>19</v>
      </c>
      <c r="N1040" s="223" t="s">
        <v>45</v>
      </c>
      <c r="O1040" s="86"/>
      <c r="P1040" s="224">
        <f>O1040*H1040</f>
        <v>0</v>
      </c>
      <c r="Q1040" s="224">
        <v>0</v>
      </c>
      <c r="R1040" s="224">
        <f>Q1040*H1040</f>
        <v>0</v>
      </c>
      <c r="S1040" s="224">
        <v>0</v>
      </c>
      <c r="T1040" s="225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26" t="s">
        <v>276</v>
      </c>
      <c r="AT1040" s="226" t="s">
        <v>145</v>
      </c>
      <c r="AU1040" s="226" t="s">
        <v>83</v>
      </c>
      <c r="AY1040" s="19" t="s">
        <v>143</v>
      </c>
      <c r="BE1040" s="227">
        <f>IF(N1040="základní",J1040,0)</f>
        <v>0</v>
      </c>
      <c r="BF1040" s="227">
        <f>IF(N1040="snížená",J1040,0)</f>
        <v>0</v>
      </c>
      <c r="BG1040" s="227">
        <f>IF(N1040="zákl. přenesená",J1040,0)</f>
        <v>0</v>
      </c>
      <c r="BH1040" s="227">
        <f>IF(N1040="sníž. přenesená",J1040,0)</f>
        <v>0</v>
      </c>
      <c r="BI1040" s="227">
        <f>IF(N1040="nulová",J1040,0)</f>
        <v>0</v>
      </c>
      <c r="BJ1040" s="19" t="s">
        <v>81</v>
      </c>
      <c r="BK1040" s="227">
        <f>ROUND(I1040*H1040,2)</f>
        <v>0</v>
      </c>
      <c r="BL1040" s="19" t="s">
        <v>276</v>
      </c>
      <c r="BM1040" s="226" t="s">
        <v>1362</v>
      </c>
    </row>
    <row r="1041" s="2" customFormat="1">
      <c r="A1041" s="40"/>
      <c r="B1041" s="41"/>
      <c r="C1041" s="42"/>
      <c r="D1041" s="228" t="s">
        <v>152</v>
      </c>
      <c r="E1041" s="42"/>
      <c r="F1041" s="229" t="s">
        <v>1363</v>
      </c>
      <c r="G1041" s="42"/>
      <c r="H1041" s="42"/>
      <c r="I1041" s="230"/>
      <c r="J1041" s="42"/>
      <c r="K1041" s="42"/>
      <c r="L1041" s="46"/>
      <c r="M1041" s="231"/>
      <c r="N1041" s="232"/>
      <c r="O1041" s="86"/>
      <c r="P1041" s="86"/>
      <c r="Q1041" s="86"/>
      <c r="R1041" s="86"/>
      <c r="S1041" s="86"/>
      <c r="T1041" s="87"/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T1041" s="19" t="s">
        <v>152</v>
      </c>
      <c r="AU1041" s="19" t="s">
        <v>83</v>
      </c>
    </row>
    <row r="1042" s="2" customFormat="1" ht="24.15" customHeight="1">
      <c r="A1042" s="40"/>
      <c r="B1042" s="41"/>
      <c r="C1042" s="215" t="s">
        <v>1364</v>
      </c>
      <c r="D1042" s="215" t="s">
        <v>145</v>
      </c>
      <c r="E1042" s="216" t="s">
        <v>1365</v>
      </c>
      <c r="F1042" s="217" t="s">
        <v>1366</v>
      </c>
      <c r="G1042" s="218" t="s">
        <v>160</v>
      </c>
      <c r="H1042" s="219">
        <v>2816.7280000000001</v>
      </c>
      <c r="I1042" s="220"/>
      <c r="J1042" s="221">
        <f>ROUND(I1042*H1042,2)</f>
        <v>0</v>
      </c>
      <c r="K1042" s="217" t="s">
        <v>149</v>
      </c>
      <c r="L1042" s="46"/>
      <c r="M1042" s="222" t="s">
        <v>19</v>
      </c>
      <c r="N1042" s="223" t="s">
        <v>45</v>
      </c>
      <c r="O1042" s="86"/>
      <c r="P1042" s="224">
        <f>O1042*H1042</f>
        <v>0</v>
      </c>
      <c r="Q1042" s="224">
        <v>0</v>
      </c>
      <c r="R1042" s="224">
        <f>Q1042*H1042</f>
        <v>0</v>
      </c>
      <c r="S1042" s="224">
        <v>0</v>
      </c>
      <c r="T1042" s="225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26" t="s">
        <v>276</v>
      </c>
      <c r="AT1042" s="226" t="s">
        <v>145</v>
      </c>
      <c r="AU1042" s="226" t="s">
        <v>83</v>
      </c>
      <c r="AY1042" s="19" t="s">
        <v>143</v>
      </c>
      <c r="BE1042" s="227">
        <f>IF(N1042="základní",J1042,0)</f>
        <v>0</v>
      </c>
      <c r="BF1042" s="227">
        <f>IF(N1042="snížená",J1042,0)</f>
        <v>0</v>
      </c>
      <c r="BG1042" s="227">
        <f>IF(N1042="zákl. přenesená",J1042,0)</f>
        <v>0</v>
      </c>
      <c r="BH1042" s="227">
        <f>IF(N1042="sníž. přenesená",J1042,0)</f>
        <v>0</v>
      </c>
      <c r="BI1042" s="227">
        <f>IF(N1042="nulová",J1042,0)</f>
        <v>0</v>
      </c>
      <c r="BJ1042" s="19" t="s">
        <v>81</v>
      </c>
      <c r="BK1042" s="227">
        <f>ROUND(I1042*H1042,2)</f>
        <v>0</v>
      </c>
      <c r="BL1042" s="19" t="s">
        <v>276</v>
      </c>
      <c r="BM1042" s="226" t="s">
        <v>1367</v>
      </c>
    </row>
    <row r="1043" s="2" customFormat="1">
      <c r="A1043" s="40"/>
      <c r="B1043" s="41"/>
      <c r="C1043" s="42"/>
      <c r="D1043" s="228" t="s">
        <v>152</v>
      </c>
      <c r="E1043" s="42"/>
      <c r="F1043" s="229" t="s">
        <v>1368</v>
      </c>
      <c r="G1043" s="42"/>
      <c r="H1043" s="42"/>
      <c r="I1043" s="230"/>
      <c r="J1043" s="42"/>
      <c r="K1043" s="42"/>
      <c r="L1043" s="46"/>
      <c r="M1043" s="231"/>
      <c r="N1043" s="232"/>
      <c r="O1043" s="86"/>
      <c r="P1043" s="86"/>
      <c r="Q1043" s="86"/>
      <c r="R1043" s="86"/>
      <c r="S1043" s="86"/>
      <c r="T1043" s="87"/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T1043" s="19" t="s">
        <v>152</v>
      </c>
      <c r="AU1043" s="19" t="s">
        <v>83</v>
      </c>
    </row>
    <row r="1044" s="2" customFormat="1" ht="44.25" customHeight="1">
      <c r="A1044" s="40"/>
      <c r="B1044" s="41"/>
      <c r="C1044" s="215" t="s">
        <v>1369</v>
      </c>
      <c r="D1044" s="215" t="s">
        <v>145</v>
      </c>
      <c r="E1044" s="216" t="s">
        <v>1370</v>
      </c>
      <c r="F1044" s="217" t="s">
        <v>1371</v>
      </c>
      <c r="G1044" s="218" t="s">
        <v>160</v>
      </c>
      <c r="H1044" s="219">
        <v>5443.098</v>
      </c>
      <c r="I1044" s="220"/>
      <c r="J1044" s="221">
        <f>ROUND(I1044*H1044,2)</f>
        <v>0</v>
      </c>
      <c r="K1044" s="217" t="s">
        <v>149</v>
      </c>
      <c r="L1044" s="46"/>
      <c r="M1044" s="222" t="s">
        <v>19</v>
      </c>
      <c r="N1044" s="223" t="s">
        <v>45</v>
      </c>
      <c r="O1044" s="86"/>
      <c r="P1044" s="224">
        <f>O1044*H1044</f>
        <v>0</v>
      </c>
      <c r="Q1044" s="224">
        <v>0.00022000000000000001</v>
      </c>
      <c r="R1044" s="224">
        <f>Q1044*H1044</f>
        <v>1.1974815599999999</v>
      </c>
      <c r="S1044" s="224">
        <v>0</v>
      </c>
      <c r="T1044" s="225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26" t="s">
        <v>276</v>
      </c>
      <c r="AT1044" s="226" t="s">
        <v>145</v>
      </c>
      <c r="AU1044" s="226" t="s">
        <v>83</v>
      </c>
      <c r="AY1044" s="19" t="s">
        <v>143</v>
      </c>
      <c r="BE1044" s="227">
        <f>IF(N1044="základní",J1044,0)</f>
        <v>0</v>
      </c>
      <c r="BF1044" s="227">
        <f>IF(N1044="snížená",J1044,0)</f>
        <v>0</v>
      </c>
      <c r="BG1044" s="227">
        <f>IF(N1044="zákl. přenesená",J1044,0)</f>
        <v>0</v>
      </c>
      <c r="BH1044" s="227">
        <f>IF(N1044="sníž. přenesená",J1044,0)</f>
        <v>0</v>
      </c>
      <c r="BI1044" s="227">
        <f>IF(N1044="nulová",J1044,0)</f>
        <v>0</v>
      </c>
      <c r="BJ1044" s="19" t="s">
        <v>81</v>
      </c>
      <c r="BK1044" s="227">
        <f>ROUND(I1044*H1044,2)</f>
        <v>0</v>
      </c>
      <c r="BL1044" s="19" t="s">
        <v>276</v>
      </c>
      <c r="BM1044" s="226" t="s">
        <v>1372</v>
      </c>
    </row>
    <row r="1045" s="2" customFormat="1">
      <c r="A1045" s="40"/>
      <c r="B1045" s="41"/>
      <c r="C1045" s="42"/>
      <c r="D1045" s="228" t="s">
        <v>152</v>
      </c>
      <c r="E1045" s="42"/>
      <c r="F1045" s="229" t="s">
        <v>1373</v>
      </c>
      <c r="G1045" s="42"/>
      <c r="H1045" s="42"/>
      <c r="I1045" s="230"/>
      <c r="J1045" s="42"/>
      <c r="K1045" s="42"/>
      <c r="L1045" s="46"/>
      <c r="M1045" s="231"/>
      <c r="N1045" s="232"/>
      <c r="O1045" s="86"/>
      <c r="P1045" s="86"/>
      <c r="Q1045" s="86"/>
      <c r="R1045" s="86"/>
      <c r="S1045" s="86"/>
      <c r="T1045" s="87"/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T1045" s="19" t="s">
        <v>152</v>
      </c>
      <c r="AU1045" s="19" t="s">
        <v>83</v>
      </c>
    </row>
    <row r="1046" s="13" customFormat="1">
      <c r="A1046" s="13"/>
      <c r="B1046" s="233"/>
      <c r="C1046" s="234"/>
      <c r="D1046" s="235" t="s">
        <v>154</v>
      </c>
      <c r="E1046" s="236" t="s">
        <v>19</v>
      </c>
      <c r="F1046" s="237" t="s">
        <v>912</v>
      </c>
      <c r="G1046" s="234"/>
      <c r="H1046" s="236" t="s">
        <v>19</v>
      </c>
      <c r="I1046" s="238"/>
      <c r="J1046" s="234"/>
      <c r="K1046" s="234"/>
      <c r="L1046" s="239"/>
      <c r="M1046" s="240"/>
      <c r="N1046" s="241"/>
      <c r="O1046" s="241"/>
      <c r="P1046" s="241"/>
      <c r="Q1046" s="241"/>
      <c r="R1046" s="241"/>
      <c r="S1046" s="241"/>
      <c r="T1046" s="24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3" t="s">
        <v>154</v>
      </c>
      <c r="AU1046" s="243" t="s">
        <v>83</v>
      </c>
      <c r="AV1046" s="13" t="s">
        <v>81</v>
      </c>
      <c r="AW1046" s="13" t="s">
        <v>35</v>
      </c>
      <c r="AX1046" s="13" t="s">
        <v>74</v>
      </c>
      <c r="AY1046" s="243" t="s">
        <v>143</v>
      </c>
    </row>
    <row r="1047" s="14" customFormat="1">
      <c r="A1047" s="14"/>
      <c r="B1047" s="244"/>
      <c r="C1047" s="245"/>
      <c r="D1047" s="235" t="s">
        <v>154</v>
      </c>
      <c r="E1047" s="246" t="s">
        <v>19</v>
      </c>
      <c r="F1047" s="247" t="s">
        <v>1374</v>
      </c>
      <c r="G1047" s="245"/>
      <c r="H1047" s="248">
        <v>7.2000000000000002</v>
      </c>
      <c r="I1047" s="249"/>
      <c r="J1047" s="245"/>
      <c r="K1047" s="245"/>
      <c r="L1047" s="250"/>
      <c r="M1047" s="251"/>
      <c r="N1047" s="252"/>
      <c r="O1047" s="252"/>
      <c r="P1047" s="252"/>
      <c r="Q1047" s="252"/>
      <c r="R1047" s="252"/>
      <c r="S1047" s="252"/>
      <c r="T1047" s="253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4" t="s">
        <v>154</v>
      </c>
      <c r="AU1047" s="254" t="s">
        <v>83</v>
      </c>
      <c r="AV1047" s="14" t="s">
        <v>83</v>
      </c>
      <c r="AW1047" s="14" t="s">
        <v>35</v>
      </c>
      <c r="AX1047" s="14" t="s">
        <v>74</v>
      </c>
      <c r="AY1047" s="254" t="s">
        <v>143</v>
      </c>
    </row>
    <row r="1048" s="14" customFormat="1">
      <c r="A1048" s="14"/>
      <c r="B1048" s="244"/>
      <c r="C1048" s="245"/>
      <c r="D1048" s="235" t="s">
        <v>154</v>
      </c>
      <c r="E1048" s="246" t="s">
        <v>19</v>
      </c>
      <c r="F1048" s="247" t="s">
        <v>1375</v>
      </c>
      <c r="G1048" s="245"/>
      <c r="H1048" s="248">
        <v>3.2000000000000002</v>
      </c>
      <c r="I1048" s="249"/>
      <c r="J1048" s="245"/>
      <c r="K1048" s="245"/>
      <c r="L1048" s="250"/>
      <c r="M1048" s="251"/>
      <c r="N1048" s="252"/>
      <c r="O1048" s="252"/>
      <c r="P1048" s="252"/>
      <c r="Q1048" s="252"/>
      <c r="R1048" s="252"/>
      <c r="S1048" s="252"/>
      <c r="T1048" s="25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4" t="s">
        <v>154</v>
      </c>
      <c r="AU1048" s="254" t="s">
        <v>83</v>
      </c>
      <c r="AV1048" s="14" t="s">
        <v>83</v>
      </c>
      <c r="AW1048" s="14" t="s">
        <v>35</v>
      </c>
      <c r="AX1048" s="14" t="s">
        <v>74</v>
      </c>
      <c r="AY1048" s="254" t="s">
        <v>143</v>
      </c>
    </row>
    <row r="1049" s="14" customFormat="1">
      <c r="A1049" s="14"/>
      <c r="B1049" s="244"/>
      <c r="C1049" s="245"/>
      <c r="D1049" s="235" t="s">
        <v>154</v>
      </c>
      <c r="E1049" s="246" t="s">
        <v>19</v>
      </c>
      <c r="F1049" s="247" t="s">
        <v>1376</v>
      </c>
      <c r="G1049" s="245"/>
      <c r="H1049" s="248">
        <v>6.4000000000000004</v>
      </c>
      <c r="I1049" s="249"/>
      <c r="J1049" s="245"/>
      <c r="K1049" s="245"/>
      <c r="L1049" s="250"/>
      <c r="M1049" s="251"/>
      <c r="N1049" s="252"/>
      <c r="O1049" s="252"/>
      <c r="P1049" s="252"/>
      <c r="Q1049" s="252"/>
      <c r="R1049" s="252"/>
      <c r="S1049" s="252"/>
      <c r="T1049" s="253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4" t="s">
        <v>154</v>
      </c>
      <c r="AU1049" s="254" t="s">
        <v>83</v>
      </c>
      <c r="AV1049" s="14" t="s">
        <v>83</v>
      </c>
      <c r="AW1049" s="14" t="s">
        <v>35</v>
      </c>
      <c r="AX1049" s="14" t="s">
        <v>74</v>
      </c>
      <c r="AY1049" s="254" t="s">
        <v>143</v>
      </c>
    </row>
    <row r="1050" s="14" customFormat="1">
      <c r="A1050" s="14"/>
      <c r="B1050" s="244"/>
      <c r="C1050" s="245"/>
      <c r="D1050" s="235" t="s">
        <v>154</v>
      </c>
      <c r="E1050" s="246" t="s">
        <v>19</v>
      </c>
      <c r="F1050" s="247" t="s">
        <v>1377</v>
      </c>
      <c r="G1050" s="245"/>
      <c r="H1050" s="248">
        <v>27.300000000000001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154</v>
      </c>
      <c r="AU1050" s="254" t="s">
        <v>83</v>
      </c>
      <c r="AV1050" s="14" t="s">
        <v>83</v>
      </c>
      <c r="AW1050" s="14" t="s">
        <v>35</v>
      </c>
      <c r="AX1050" s="14" t="s">
        <v>74</v>
      </c>
      <c r="AY1050" s="254" t="s">
        <v>143</v>
      </c>
    </row>
    <row r="1051" s="14" customFormat="1">
      <c r="A1051" s="14"/>
      <c r="B1051" s="244"/>
      <c r="C1051" s="245"/>
      <c r="D1051" s="235" t="s">
        <v>154</v>
      </c>
      <c r="E1051" s="246" t="s">
        <v>19</v>
      </c>
      <c r="F1051" s="247" t="s">
        <v>1378</v>
      </c>
      <c r="G1051" s="245"/>
      <c r="H1051" s="248">
        <v>28.559999999999999</v>
      </c>
      <c r="I1051" s="249"/>
      <c r="J1051" s="245"/>
      <c r="K1051" s="245"/>
      <c r="L1051" s="250"/>
      <c r="M1051" s="251"/>
      <c r="N1051" s="252"/>
      <c r="O1051" s="252"/>
      <c r="P1051" s="252"/>
      <c r="Q1051" s="252"/>
      <c r="R1051" s="252"/>
      <c r="S1051" s="252"/>
      <c r="T1051" s="253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4" t="s">
        <v>154</v>
      </c>
      <c r="AU1051" s="254" t="s">
        <v>83</v>
      </c>
      <c r="AV1051" s="14" t="s">
        <v>83</v>
      </c>
      <c r="AW1051" s="14" t="s">
        <v>35</v>
      </c>
      <c r="AX1051" s="14" t="s">
        <v>74</v>
      </c>
      <c r="AY1051" s="254" t="s">
        <v>143</v>
      </c>
    </row>
    <row r="1052" s="14" customFormat="1">
      <c r="A1052" s="14"/>
      <c r="B1052" s="244"/>
      <c r="C1052" s="245"/>
      <c r="D1052" s="235" t="s">
        <v>154</v>
      </c>
      <c r="E1052" s="246" t="s">
        <v>19</v>
      </c>
      <c r="F1052" s="247" t="s">
        <v>1379</v>
      </c>
      <c r="G1052" s="245"/>
      <c r="H1052" s="248">
        <v>111.72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4" t="s">
        <v>154</v>
      </c>
      <c r="AU1052" s="254" t="s">
        <v>83</v>
      </c>
      <c r="AV1052" s="14" t="s">
        <v>83</v>
      </c>
      <c r="AW1052" s="14" t="s">
        <v>35</v>
      </c>
      <c r="AX1052" s="14" t="s">
        <v>74</v>
      </c>
      <c r="AY1052" s="254" t="s">
        <v>143</v>
      </c>
    </row>
    <row r="1053" s="14" customFormat="1">
      <c r="A1053" s="14"/>
      <c r="B1053" s="244"/>
      <c r="C1053" s="245"/>
      <c r="D1053" s="235" t="s">
        <v>154</v>
      </c>
      <c r="E1053" s="246" t="s">
        <v>19</v>
      </c>
      <c r="F1053" s="247" t="s">
        <v>1380</v>
      </c>
      <c r="G1053" s="245"/>
      <c r="H1053" s="248">
        <v>10.08</v>
      </c>
      <c r="I1053" s="249"/>
      <c r="J1053" s="245"/>
      <c r="K1053" s="245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4" t="s">
        <v>154</v>
      </c>
      <c r="AU1053" s="254" t="s">
        <v>83</v>
      </c>
      <c r="AV1053" s="14" t="s">
        <v>83</v>
      </c>
      <c r="AW1053" s="14" t="s">
        <v>35</v>
      </c>
      <c r="AX1053" s="14" t="s">
        <v>74</v>
      </c>
      <c r="AY1053" s="254" t="s">
        <v>143</v>
      </c>
    </row>
    <row r="1054" s="14" customFormat="1">
      <c r="A1054" s="14"/>
      <c r="B1054" s="244"/>
      <c r="C1054" s="245"/>
      <c r="D1054" s="235" t="s">
        <v>154</v>
      </c>
      <c r="E1054" s="246" t="s">
        <v>19</v>
      </c>
      <c r="F1054" s="247" t="s">
        <v>1381</v>
      </c>
      <c r="G1054" s="245"/>
      <c r="H1054" s="248">
        <v>44.799999999999997</v>
      </c>
      <c r="I1054" s="249"/>
      <c r="J1054" s="245"/>
      <c r="K1054" s="245"/>
      <c r="L1054" s="250"/>
      <c r="M1054" s="251"/>
      <c r="N1054" s="252"/>
      <c r="O1054" s="252"/>
      <c r="P1054" s="252"/>
      <c r="Q1054" s="252"/>
      <c r="R1054" s="252"/>
      <c r="S1054" s="252"/>
      <c r="T1054" s="25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4" t="s">
        <v>154</v>
      </c>
      <c r="AU1054" s="254" t="s">
        <v>83</v>
      </c>
      <c r="AV1054" s="14" t="s">
        <v>83</v>
      </c>
      <c r="AW1054" s="14" t="s">
        <v>35</v>
      </c>
      <c r="AX1054" s="14" t="s">
        <v>74</v>
      </c>
      <c r="AY1054" s="254" t="s">
        <v>143</v>
      </c>
    </row>
    <row r="1055" s="14" customFormat="1">
      <c r="A1055" s="14"/>
      <c r="B1055" s="244"/>
      <c r="C1055" s="245"/>
      <c r="D1055" s="235" t="s">
        <v>154</v>
      </c>
      <c r="E1055" s="246" t="s">
        <v>19</v>
      </c>
      <c r="F1055" s="247" t="s">
        <v>1382</v>
      </c>
      <c r="G1055" s="245"/>
      <c r="H1055" s="248">
        <v>6.7199999999999998</v>
      </c>
      <c r="I1055" s="249"/>
      <c r="J1055" s="245"/>
      <c r="K1055" s="245"/>
      <c r="L1055" s="250"/>
      <c r="M1055" s="251"/>
      <c r="N1055" s="252"/>
      <c r="O1055" s="252"/>
      <c r="P1055" s="252"/>
      <c r="Q1055" s="252"/>
      <c r="R1055" s="252"/>
      <c r="S1055" s="252"/>
      <c r="T1055" s="25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4" t="s">
        <v>154</v>
      </c>
      <c r="AU1055" s="254" t="s">
        <v>83</v>
      </c>
      <c r="AV1055" s="14" t="s">
        <v>83</v>
      </c>
      <c r="AW1055" s="14" t="s">
        <v>35</v>
      </c>
      <c r="AX1055" s="14" t="s">
        <v>74</v>
      </c>
      <c r="AY1055" s="254" t="s">
        <v>143</v>
      </c>
    </row>
    <row r="1056" s="14" customFormat="1">
      <c r="A1056" s="14"/>
      <c r="B1056" s="244"/>
      <c r="C1056" s="245"/>
      <c r="D1056" s="235" t="s">
        <v>154</v>
      </c>
      <c r="E1056" s="246" t="s">
        <v>19</v>
      </c>
      <c r="F1056" s="247" t="s">
        <v>1383</v>
      </c>
      <c r="G1056" s="245"/>
      <c r="H1056" s="248">
        <v>5.5999999999999996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154</v>
      </c>
      <c r="AU1056" s="254" t="s">
        <v>83</v>
      </c>
      <c r="AV1056" s="14" t="s">
        <v>83</v>
      </c>
      <c r="AW1056" s="14" t="s">
        <v>35</v>
      </c>
      <c r="AX1056" s="14" t="s">
        <v>74</v>
      </c>
      <c r="AY1056" s="254" t="s">
        <v>143</v>
      </c>
    </row>
    <row r="1057" s="14" customFormat="1">
      <c r="A1057" s="14"/>
      <c r="B1057" s="244"/>
      <c r="C1057" s="245"/>
      <c r="D1057" s="235" t="s">
        <v>154</v>
      </c>
      <c r="E1057" s="246" t="s">
        <v>19</v>
      </c>
      <c r="F1057" s="247" t="s">
        <v>1384</v>
      </c>
      <c r="G1057" s="245"/>
      <c r="H1057" s="248">
        <v>16.800000000000001</v>
      </c>
      <c r="I1057" s="249"/>
      <c r="J1057" s="245"/>
      <c r="K1057" s="245"/>
      <c r="L1057" s="250"/>
      <c r="M1057" s="251"/>
      <c r="N1057" s="252"/>
      <c r="O1057" s="252"/>
      <c r="P1057" s="252"/>
      <c r="Q1057" s="252"/>
      <c r="R1057" s="252"/>
      <c r="S1057" s="252"/>
      <c r="T1057" s="253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4" t="s">
        <v>154</v>
      </c>
      <c r="AU1057" s="254" t="s">
        <v>83</v>
      </c>
      <c r="AV1057" s="14" t="s">
        <v>83</v>
      </c>
      <c r="AW1057" s="14" t="s">
        <v>35</v>
      </c>
      <c r="AX1057" s="14" t="s">
        <v>74</v>
      </c>
      <c r="AY1057" s="254" t="s">
        <v>143</v>
      </c>
    </row>
    <row r="1058" s="14" customFormat="1">
      <c r="A1058" s="14"/>
      <c r="B1058" s="244"/>
      <c r="C1058" s="245"/>
      <c r="D1058" s="235" t="s">
        <v>154</v>
      </c>
      <c r="E1058" s="246" t="s">
        <v>19</v>
      </c>
      <c r="F1058" s="247" t="s">
        <v>1385</v>
      </c>
      <c r="G1058" s="245"/>
      <c r="H1058" s="248">
        <v>1.6799999999999999</v>
      </c>
      <c r="I1058" s="249"/>
      <c r="J1058" s="245"/>
      <c r="K1058" s="245"/>
      <c r="L1058" s="250"/>
      <c r="M1058" s="251"/>
      <c r="N1058" s="252"/>
      <c r="O1058" s="252"/>
      <c r="P1058" s="252"/>
      <c r="Q1058" s="252"/>
      <c r="R1058" s="252"/>
      <c r="S1058" s="252"/>
      <c r="T1058" s="253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4" t="s">
        <v>154</v>
      </c>
      <c r="AU1058" s="254" t="s">
        <v>83</v>
      </c>
      <c r="AV1058" s="14" t="s">
        <v>83</v>
      </c>
      <c r="AW1058" s="14" t="s">
        <v>35</v>
      </c>
      <c r="AX1058" s="14" t="s">
        <v>74</v>
      </c>
      <c r="AY1058" s="254" t="s">
        <v>143</v>
      </c>
    </row>
    <row r="1059" s="14" customFormat="1">
      <c r="A1059" s="14"/>
      <c r="B1059" s="244"/>
      <c r="C1059" s="245"/>
      <c r="D1059" s="235" t="s">
        <v>154</v>
      </c>
      <c r="E1059" s="246" t="s">
        <v>19</v>
      </c>
      <c r="F1059" s="247" t="s">
        <v>1386</v>
      </c>
      <c r="G1059" s="245"/>
      <c r="H1059" s="248">
        <v>5.5999999999999996</v>
      </c>
      <c r="I1059" s="249"/>
      <c r="J1059" s="245"/>
      <c r="K1059" s="245"/>
      <c r="L1059" s="250"/>
      <c r="M1059" s="251"/>
      <c r="N1059" s="252"/>
      <c r="O1059" s="252"/>
      <c r="P1059" s="252"/>
      <c r="Q1059" s="252"/>
      <c r="R1059" s="252"/>
      <c r="S1059" s="252"/>
      <c r="T1059" s="25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4" t="s">
        <v>154</v>
      </c>
      <c r="AU1059" s="254" t="s">
        <v>83</v>
      </c>
      <c r="AV1059" s="14" t="s">
        <v>83</v>
      </c>
      <c r="AW1059" s="14" t="s">
        <v>35</v>
      </c>
      <c r="AX1059" s="14" t="s">
        <v>74</v>
      </c>
      <c r="AY1059" s="254" t="s">
        <v>143</v>
      </c>
    </row>
    <row r="1060" s="14" customFormat="1">
      <c r="A1060" s="14"/>
      <c r="B1060" s="244"/>
      <c r="C1060" s="245"/>
      <c r="D1060" s="235" t="s">
        <v>154</v>
      </c>
      <c r="E1060" s="246" t="s">
        <v>19</v>
      </c>
      <c r="F1060" s="247" t="s">
        <v>1387</v>
      </c>
      <c r="G1060" s="245"/>
      <c r="H1060" s="248">
        <v>2.2400000000000002</v>
      </c>
      <c r="I1060" s="249"/>
      <c r="J1060" s="245"/>
      <c r="K1060" s="245"/>
      <c r="L1060" s="250"/>
      <c r="M1060" s="251"/>
      <c r="N1060" s="252"/>
      <c r="O1060" s="252"/>
      <c r="P1060" s="252"/>
      <c r="Q1060" s="252"/>
      <c r="R1060" s="252"/>
      <c r="S1060" s="252"/>
      <c r="T1060" s="253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4" t="s">
        <v>154</v>
      </c>
      <c r="AU1060" s="254" t="s">
        <v>83</v>
      </c>
      <c r="AV1060" s="14" t="s">
        <v>83</v>
      </c>
      <c r="AW1060" s="14" t="s">
        <v>35</v>
      </c>
      <c r="AX1060" s="14" t="s">
        <v>74</v>
      </c>
      <c r="AY1060" s="254" t="s">
        <v>143</v>
      </c>
    </row>
    <row r="1061" s="14" customFormat="1">
      <c r="A1061" s="14"/>
      <c r="B1061" s="244"/>
      <c r="C1061" s="245"/>
      <c r="D1061" s="235" t="s">
        <v>154</v>
      </c>
      <c r="E1061" s="246" t="s">
        <v>19</v>
      </c>
      <c r="F1061" s="247" t="s">
        <v>1388</v>
      </c>
      <c r="G1061" s="245"/>
      <c r="H1061" s="248">
        <v>8.4000000000000004</v>
      </c>
      <c r="I1061" s="249"/>
      <c r="J1061" s="245"/>
      <c r="K1061" s="245"/>
      <c r="L1061" s="250"/>
      <c r="M1061" s="251"/>
      <c r="N1061" s="252"/>
      <c r="O1061" s="252"/>
      <c r="P1061" s="252"/>
      <c r="Q1061" s="252"/>
      <c r="R1061" s="252"/>
      <c r="S1061" s="252"/>
      <c r="T1061" s="253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4" t="s">
        <v>154</v>
      </c>
      <c r="AU1061" s="254" t="s">
        <v>83</v>
      </c>
      <c r="AV1061" s="14" t="s">
        <v>83</v>
      </c>
      <c r="AW1061" s="14" t="s">
        <v>35</v>
      </c>
      <c r="AX1061" s="14" t="s">
        <v>74</v>
      </c>
      <c r="AY1061" s="254" t="s">
        <v>143</v>
      </c>
    </row>
    <row r="1062" s="14" customFormat="1">
      <c r="A1062" s="14"/>
      <c r="B1062" s="244"/>
      <c r="C1062" s="245"/>
      <c r="D1062" s="235" t="s">
        <v>154</v>
      </c>
      <c r="E1062" s="246" t="s">
        <v>19</v>
      </c>
      <c r="F1062" s="247" t="s">
        <v>1389</v>
      </c>
      <c r="G1062" s="245"/>
      <c r="H1062" s="248">
        <v>3.6400000000000001</v>
      </c>
      <c r="I1062" s="249"/>
      <c r="J1062" s="245"/>
      <c r="K1062" s="245"/>
      <c r="L1062" s="250"/>
      <c r="M1062" s="251"/>
      <c r="N1062" s="252"/>
      <c r="O1062" s="252"/>
      <c r="P1062" s="252"/>
      <c r="Q1062" s="252"/>
      <c r="R1062" s="252"/>
      <c r="S1062" s="252"/>
      <c r="T1062" s="253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4" t="s">
        <v>154</v>
      </c>
      <c r="AU1062" s="254" t="s">
        <v>83</v>
      </c>
      <c r="AV1062" s="14" t="s">
        <v>83</v>
      </c>
      <c r="AW1062" s="14" t="s">
        <v>35</v>
      </c>
      <c r="AX1062" s="14" t="s">
        <v>74</v>
      </c>
      <c r="AY1062" s="254" t="s">
        <v>143</v>
      </c>
    </row>
    <row r="1063" s="14" customFormat="1">
      <c r="A1063" s="14"/>
      <c r="B1063" s="244"/>
      <c r="C1063" s="245"/>
      <c r="D1063" s="235" t="s">
        <v>154</v>
      </c>
      <c r="E1063" s="246" t="s">
        <v>19</v>
      </c>
      <c r="F1063" s="247" t="s">
        <v>1390</v>
      </c>
      <c r="G1063" s="245"/>
      <c r="H1063" s="248">
        <v>7.8399999999999999</v>
      </c>
      <c r="I1063" s="249"/>
      <c r="J1063" s="245"/>
      <c r="K1063" s="245"/>
      <c r="L1063" s="250"/>
      <c r="M1063" s="251"/>
      <c r="N1063" s="252"/>
      <c r="O1063" s="252"/>
      <c r="P1063" s="252"/>
      <c r="Q1063" s="252"/>
      <c r="R1063" s="252"/>
      <c r="S1063" s="252"/>
      <c r="T1063" s="25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4" t="s">
        <v>154</v>
      </c>
      <c r="AU1063" s="254" t="s">
        <v>83</v>
      </c>
      <c r="AV1063" s="14" t="s">
        <v>83</v>
      </c>
      <c r="AW1063" s="14" t="s">
        <v>35</v>
      </c>
      <c r="AX1063" s="14" t="s">
        <v>74</v>
      </c>
      <c r="AY1063" s="254" t="s">
        <v>143</v>
      </c>
    </row>
    <row r="1064" s="14" customFormat="1">
      <c r="A1064" s="14"/>
      <c r="B1064" s="244"/>
      <c r="C1064" s="245"/>
      <c r="D1064" s="235" t="s">
        <v>154</v>
      </c>
      <c r="E1064" s="246" t="s">
        <v>19</v>
      </c>
      <c r="F1064" s="247" t="s">
        <v>1391</v>
      </c>
      <c r="G1064" s="245"/>
      <c r="H1064" s="248">
        <v>13.44</v>
      </c>
      <c r="I1064" s="249"/>
      <c r="J1064" s="245"/>
      <c r="K1064" s="245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4" t="s">
        <v>154</v>
      </c>
      <c r="AU1064" s="254" t="s">
        <v>83</v>
      </c>
      <c r="AV1064" s="14" t="s">
        <v>83</v>
      </c>
      <c r="AW1064" s="14" t="s">
        <v>35</v>
      </c>
      <c r="AX1064" s="14" t="s">
        <v>74</v>
      </c>
      <c r="AY1064" s="254" t="s">
        <v>143</v>
      </c>
    </row>
    <row r="1065" s="14" customFormat="1">
      <c r="A1065" s="14"/>
      <c r="B1065" s="244"/>
      <c r="C1065" s="245"/>
      <c r="D1065" s="235" t="s">
        <v>154</v>
      </c>
      <c r="E1065" s="246" t="s">
        <v>19</v>
      </c>
      <c r="F1065" s="247" t="s">
        <v>1392</v>
      </c>
      <c r="G1065" s="245"/>
      <c r="H1065" s="248">
        <v>15.119999999999999</v>
      </c>
      <c r="I1065" s="249"/>
      <c r="J1065" s="245"/>
      <c r="K1065" s="245"/>
      <c r="L1065" s="250"/>
      <c r="M1065" s="251"/>
      <c r="N1065" s="252"/>
      <c r="O1065" s="252"/>
      <c r="P1065" s="252"/>
      <c r="Q1065" s="252"/>
      <c r="R1065" s="252"/>
      <c r="S1065" s="252"/>
      <c r="T1065" s="253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4" t="s">
        <v>154</v>
      </c>
      <c r="AU1065" s="254" t="s">
        <v>83</v>
      </c>
      <c r="AV1065" s="14" t="s">
        <v>83</v>
      </c>
      <c r="AW1065" s="14" t="s">
        <v>35</v>
      </c>
      <c r="AX1065" s="14" t="s">
        <v>74</v>
      </c>
      <c r="AY1065" s="254" t="s">
        <v>143</v>
      </c>
    </row>
    <row r="1066" s="14" customFormat="1">
      <c r="A1066" s="14"/>
      <c r="B1066" s="244"/>
      <c r="C1066" s="245"/>
      <c r="D1066" s="235" t="s">
        <v>154</v>
      </c>
      <c r="E1066" s="246" t="s">
        <v>19</v>
      </c>
      <c r="F1066" s="247" t="s">
        <v>1393</v>
      </c>
      <c r="G1066" s="245"/>
      <c r="H1066" s="248">
        <v>24.640000000000001</v>
      </c>
      <c r="I1066" s="249"/>
      <c r="J1066" s="245"/>
      <c r="K1066" s="245"/>
      <c r="L1066" s="250"/>
      <c r="M1066" s="251"/>
      <c r="N1066" s="252"/>
      <c r="O1066" s="252"/>
      <c r="P1066" s="252"/>
      <c r="Q1066" s="252"/>
      <c r="R1066" s="252"/>
      <c r="S1066" s="252"/>
      <c r="T1066" s="25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4" t="s">
        <v>154</v>
      </c>
      <c r="AU1066" s="254" t="s">
        <v>83</v>
      </c>
      <c r="AV1066" s="14" t="s">
        <v>83</v>
      </c>
      <c r="AW1066" s="14" t="s">
        <v>35</v>
      </c>
      <c r="AX1066" s="14" t="s">
        <v>74</v>
      </c>
      <c r="AY1066" s="254" t="s">
        <v>143</v>
      </c>
    </row>
    <row r="1067" s="14" customFormat="1">
      <c r="A1067" s="14"/>
      <c r="B1067" s="244"/>
      <c r="C1067" s="245"/>
      <c r="D1067" s="235" t="s">
        <v>154</v>
      </c>
      <c r="E1067" s="246" t="s">
        <v>19</v>
      </c>
      <c r="F1067" s="247" t="s">
        <v>1394</v>
      </c>
      <c r="G1067" s="245"/>
      <c r="H1067" s="248">
        <v>11.76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154</v>
      </c>
      <c r="AU1067" s="254" t="s">
        <v>83</v>
      </c>
      <c r="AV1067" s="14" t="s">
        <v>83</v>
      </c>
      <c r="AW1067" s="14" t="s">
        <v>35</v>
      </c>
      <c r="AX1067" s="14" t="s">
        <v>74</v>
      </c>
      <c r="AY1067" s="254" t="s">
        <v>143</v>
      </c>
    </row>
    <row r="1068" s="14" customFormat="1">
      <c r="A1068" s="14"/>
      <c r="B1068" s="244"/>
      <c r="C1068" s="245"/>
      <c r="D1068" s="235" t="s">
        <v>154</v>
      </c>
      <c r="E1068" s="246" t="s">
        <v>19</v>
      </c>
      <c r="F1068" s="247" t="s">
        <v>1395</v>
      </c>
      <c r="G1068" s="245"/>
      <c r="H1068" s="248">
        <v>36.399999999999999</v>
      </c>
      <c r="I1068" s="249"/>
      <c r="J1068" s="245"/>
      <c r="K1068" s="245"/>
      <c r="L1068" s="250"/>
      <c r="M1068" s="251"/>
      <c r="N1068" s="252"/>
      <c r="O1068" s="252"/>
      <c r="P1068" s="252"/>
      <c r="Q1068" s="252"/>
      <c r="R1068" s="252"/>
      <c r="S1068" s="252"/>
      <c r="T1068" s="253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4" t="s">
        <v>154</v>
      </c>
      <c r="AU1068" s="254" t="s">
        <v>83</v>
      </c>
      <c r="AV1068" s="14" t="s">
        <v>83</v>
      </c>
      <c r="AW1068" s="14" t="s">
        <v>35</v>
      </c>
      <c r="AX1068" s="14" t="s">
        <v>74</v>
      </c>
      <c r="AY1068" s="254" t="s">
        <v>143</v>
      </c>
    </row>
    <row r="1069" s="14" customFormat="1">
      <c r="A1069" s="14"/>
      <c r="B1069" s="244"/>
      <c r="C1069" s="245"/>
      <c r="D1069" s="235" t="s">
        <v>154</v>
      </c>
      <c r="E1069" s="246" t="s">
        <v>19</v>
      </c>
      <c r="F1069" s="247" t="s">
        <v>1396</v>
      </c>
      <c r="G1069" s="245"/>
      <c r="H1069" s="248">
        <v>7.5599999999999996</v>
      </c>
      <c r="I1069" s="249"/>
      <c r="J1069" s="245"/>
      <c r="K1069" s="245"/>
      <c r="L1069" s="250"/>
      <c r="M1069" s="251"/>
      <c r="N1069" s="252"/>
      <c r="O1069" s="252"/>
      <c r="P1069" s="252"/>
      <c r="Q1069" s="252"/>
      <c r="R1069" s="252"/>
      <c r="S1069" s="252"/>
      <c r="T1069" s="253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4" t="s">
        <v>154</v>
      </c>
      <c r="AU1069" s="254" t="s">
        <v>83</v>
      </c>
      <c r="AV1069" s="14" t="s">
        <v>83</v>
      </c>
      <c r="AW1069" s="14" t="s">
        <v>35</v>
      </c>
      <c r="AX1069" s="14" t="s">
        <v>74</v>
      </c>
      <c r="AY1069" s="254" t="s">
        <v>143</v>
      </c>
    </row>
    <row r="1070" s="14" customFormat="1">
      <c r="A1070" s="14"/>
      <c r="B1070" s="244"/>
      <c r="C1070" s="245"/>
      <c r="D1070" s="235" t="s">
        <v>154</v>
      </c>
      <c r="E1070" s="246" t="s">
        <v>19</v>
      </c>
      <c r="F1070" s="247" t="s">
        <v>1397</v>
      </c>
      <c r="G1070" s="245"/>
      <c r="H1070" s="248">
        <v>16.239999999999998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154</v>
      </c>
      <c r="AU1070" s="254" t="s">
        <v>83</v>
      </c>
      <c r="AV1070" s="14" t="s">
        <v>83</v>
      </c>
      <c r="AW1070" s="14" t="s">
        <v>35</v>
      </c>
      <c r="AX1070" s="14" t="s">
        <v>74</v>
      </c>
      <c r="AY1070" s="254" t="s">
        <v>143</v>
      </c>
    </row>
    <row r="1071" s="14" customFormat="1">
      <c r="A1071" s="14"/>
      <c r="B1071" s="244"/>
      <c r="C1071" s="245"/>
      <c r="D1071" s="235" t="s">
        <v>154</v>
      </c>
      <c r="E1071" s="246" t="s">
        <v>19</v>
      </c>
      <c r="F1071" s="247" t="s">
        <v>1398</v>
      </c>
      <c r="G1071" s="245"/>
      <c r="H1071" s="248">
        <v>16.800000000000001</v>
      </c>
      <c r="I1071" s="249"/>
      <c r="J1071" s="245"/>
      <c r="K1071" s="245"/>
      <c r="L1071" s="250"/>
      <c r="M1071" s="251"/>
      <c r="N1071" s="252"/>
      <c r="O1071" s="252"/>
      <c r="P1071" s="252"/>
      <c r="Q1071" s="252"/>
      <c r="R1071" s="252"/>
      <c r="S1071" s="252"/>
      <c r="T1071" s="253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4" t="s">
        <v>154</v>
      </c>
      <c r="AU1071" s="254" t="s">
        <v>83</v>
      </c>
      <c r="AV1071" s="14" t="s">
        <v>83</v>
      </c>
      <c r="AW1071" s="14" t="s">
        <v>35</v>
      </c>
      <c r="AX1071" s="14" t="s">
        <v>74</v>
      </c>
      <c r="AY1071" s="254" t="s">
        <v>143</v>
      </c>
    </row>
    <row r="1072" s="14" customFormat="1">
      <c r="A1072" s="14"/>
      <c r="B1072" s="244"/>
      <c r="C1072" s="245"/>
      <c r="D1072" s="235" t="s">
        <v>154</v>
      </c>
      <c r="E1072" s="246" t="s">
        <v>19</v>
      </c>
      <c r="F1072" s="247" t="s">
        <v>1399</v>
      </c>
      <c r="G1072" s="245"/>
      <c r="H1072" s="248">
        <v>10.359999999999999</v>
      </c>
      <c r="I1072" s="249"/>
      <c r="J1072" s="245"/>
      <c r="K1072" s="245"/>
      <c r="L1072" s="250"/>
      <c r="M1072" s="251"/>
      <c r="N1072" s="252"/>
      <c r="O1072" s="252"/>
      <c r="P1072" s="252"/>
      <c r="Q1072" s="252"/>
      <c r="R1072" s="252"/>
      <c r="S1072" s="252"/>
      <c r="T1072" s="253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4" t="s">
        <v>154</v>
      </c>
      <c r="AU1072" s="254" t="s">
        <v>83</v>
      </c>
      <c r="AV1072" s="14" t="s">
        <v>83</v>
      </c>
      <c r="AW1072" s="14" t="s">
        <v>35</v>
      </c>
      <c r="AX1072" s="14" t="s">
        <v>74</v>
      </c>
      <c r="AY1072" s="254" t="s">
        <v>143</v>
      </c>
    </row>
    <row r="1073" s="14" customFormat="1">
      <c r="A1073" s="14"/>
      <c r="B1073" s="244"/>
      <c r="C1073" s="245"/>
      <c r="D1073" s="235" t="s">
        <v>154</v>
      </c>
      <c r="E1073" s="246" t="s">
        <v>19</v>
      </c>
      <c r="F1073" s="247" t="s">
        <v>1400</v>
      </c>
      <c r="G1073" s="245"/>
      <c r="H1073" s="248">
        <v>6.4400000000000004</v>
      </c>
      <c r="I1073" s="249"/>
      <c r="J1073" s="245"/>
      <c r="K1073" s="245"/>
      <c r="L1073" s="250"/>
      <c r="M1073" s="251"/>
      <c r="N1073" s="252"/>
      <c r="O1073" s="252"/>
      <c r="P1073" s="252"/>
      <c r="Q1073" s="252"/>
      <c r="R1073" s="252"/>
      <c r="S1073" s="252"/>
      <c r="T1073" s="25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4" t="s">
        <v>154</v>
      </c>
      <c r="AU1073" s="254" t="s">
        <v>83</v>
      </c>
      <c r="AV1073" s="14" t="s">
        <v>83</v>
      </c>
      <c r="AW1073" s="14" t="s">
        <v>35</v>
      </c>
      <c r="AX1073" s="14" t="s">
        <v>74</v>
      </c>
      <c r="AY1073" s="254" t="s">
        <v>143</v>
      </c>
    </row>
    <row r="1074" s="14" customFormat="1">
      <c r="A1074" s="14"/>
      <c r="B1074" s="244"/>
      <c r="C1074" s="245"/>
      <c r="D1074" s="235" t="s">
        <v>154</v>
      </c>
      <c r="E1074" s="246" t="s">
        <v>19</v>
      </c>
      <c r="F1074" s="247" t="s">
        <v>1401</v>
      </c>
      <c r="G1074" s="245"/>
      <c r="H1074" s="248">
        <v>25.5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4" t="s">
        <v>154</v>
      </c>
      <c r="AU1074" s="254" t="s">
        <v>83</v>
      </c>
      <c r="AV1074" s="14" t="s">
        <v>83</v>
      </c>
      <c r="AW1074" s="14" t="s">
        <v>35</v>
      </c>
      <c r="AX1074" s="14" t="s">
        <v>74</v>
      </c>
      <c r="AY1074" s="254" t="s">
        <v>143</v>
      </c>
    </row>
    <row r="1075" s="14" customFormat="1">
      <c r="A1075" s="14"/>
      <c r="B1075" s="244"/>
      <c r="C1075" s="245"/>
      <c r="D1075" s="235" t="s">
        <v>154</v>
      </c>
      <c r="E1075" s="246" t="s">
        <v>19</v>
      </c>
      <c r="F1075" s="247" t="s">
        <v>1402</v>
      </c>
      <c r="G1075" s="245"/>
      <c r="H1075" s="248">
        <v>18.359999999999999</v>
      </c>
      <c r="I1075" s="249"/>
      <c r="J1075" s="245"/>
      <c r="K1075" s="245"/>
      <c r="L1075" s="250"/>
      <c r="M1075" s="251"/>
      <c r="N1075" s="252"/>
      <c r="O1075" s="252"/>
      <c r="P1075" s="252"/>
      <c r="Q1075" s="252"/>
      <c r="R1075" s="252"/>
      <c r="S1075" s="252"/>
      <c r="T1075" s="253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4" t="s">
        <v>154</v>
      </c>
      <c r="AU1075" s="254" t="s">
        <v>83</v>
      </c>
      <c r="AV1075" s="14" t="s">
        <v>83</v>
      </c>
      <c r="AW1075" s="14" t="s">
        <v>35</v>
      </c>
      <c r="AX1075" s="14" t="s">
        <v>74</v>
      </c>
      <c r="AY1075" s="254" t="s">
        <v>143</v>
      </c>
    </row>
    <row r="1076" s="14" customFormat="1">
      <c r="A1076" s="14"/>
      <c r="B1076" s="244"/>
      <c r="C1076" s="245"/>
      <c r="D1076" s="235" t="s">
        <v>154</v>
      </c>
      <c r="E1076" s="246" t="s">
        <v>19</v>
      </c>
      <c r="F1076" s="247" t="s">
        <v>1403</v>
      </c>
      <c r="G1076" s="245"/>
      <c r="H1076" s="248">
        <v>19.719999999999999</v>
      </c>
      <c r="I1076" s="249"/>
      <c r="J1076" s="245"/>
      <c r="K1076" s="245"/>
      <c r="L1076" s="250"/>
      <c r="M1076" s="251"/>
      <c r="N1076" s="252"/>
      <c r="O1076" s="252"/>
      <c r="P1076" s="252"/>
      <c r="Q1076" s="252"/>
      <c r="R1076" s="252"/>
      <c r="S1076" s="252"/>
      <c r="T1076" s="25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4" t="s">
        <v>154</v>
      </c>
      <c r="AU1076" s="254" t="s">
        <v>83</v>
      </c>
      <c r="AV1076" s="14" t="s">
        <v>83</v>
      </c>
      <c r="AW1076" s="14" t="s">
        <v>35</v>
      </c>
      <c r="AX1076" s="14" t="s">
        <v>74</v>
      </c>
      <c r="AY1076" s="254" t="s">
        <v>143</v>
      </c>
    </row>
    <row r="1077" s="14" customFormat="1">
      <c r="A1077" s="14"/>
      <c r="B1077" s="244"/>
      <c r="C1077" s="245"/>
      <c r="D1077" s="235" t="s">
        <v>154</v>
      </c>
      <c r="E1077" s="246" t="s">
        <v>19</v>
      </c>
      <c r="F1077" s="247" t="s">
        <v>1404</v>
      </c>
      <c r="G1077" s="245"/>
      <c r="H1077" s="248">
        <v>14.42</v>
      </c>
      <c r="I1077" s="249"/>
      <c r="J1077" s="245"/>
      <c r="K1077" s="245"/>
      <c r="L1077" s="250"/>
      <c r="M1077" s="251"/>
      <c r="N1077" s="252"/>
      <c r="O1077" s="252"/>
      <c r="P1077" s="252"/>
      <c r="Q1077" s="252"/>
      <c r="R1077" s="252"/>
      <c r="S1077" s="252"/>
      <c r="T1077" s="25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4" t="s">
        <v>154</v>
      </c>
      <c r="AU1077" s="254" t="s">
        <v>83</v>
      </c>
      <c r="AV1077" s="14" t="s">
        <v>83</v>
      </c>
      <c r="AW1077" s="14" t="s">
        <v>35</v>
      </c>
      <c r="AX1077" s="14" t="s">
        <v>74</v>
      </c>
      <c r="AY1077" s="254" t="s">
        <v>143</v>
      </c>
    </row>
    <row r="1078" s="14" customFormat="1">
      <c r="A1078" s="14"/>
      <c r="B1078" s="244"/>
      <c r="C1078" s="245"/>
      <c r="D1078" s="235" t="s">
        <v>154</v>
      </c>
      <c r="E1078" s="246" t="s">
        <v>19</v>
      </c>
      <c r="F1078" s="247" t="s">
        <v>1405</v>
      </c>
      <c r="G1078" s="245"/>
      <c r="H1078" s="248">
        <v>6.2720000000000002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154</v>
      </c>
      <c r="AU1078" s="254" t="s">
        <v>83</v>
      </c>
      <c r="AV1078" s="14" t="s">
        <v>83</v>
      </c>
      <c r="AW1078" s="14" t="s">
        <v>35</v>
      </c>
      <c r="AX1078" s="14" t="s">
        <v>74</v>
      </c>
      <c r="AY1078" s="254" t="s">
        <v>143</v>
      </c>
    </row>
    <row r="1079" s="14" customFormat="1">
      <c r="A1079" s="14"/>
      <c r="B1079" s="244"/>
      <c r="C1079" s="245"/>
      <c r="D1079" s="235" t="s">
        <v>154</v>
      </c>
      <c r="E1079" s="246" t="s">
        <v>19</v>
      </c>
      <c r="F1079" s="247" t="s">
        <v>1406</v>
      </c>
      <c r="G1079" s="245"/>
      <c r="H1079" s="248">
        <v>17.640000000000001</v>
      </c>
      <c r="I1079" s="249"/>
      <c r="J1079" s="245"/>
      <c r="K1079" s="245"/>
      <c r="L1079" s="250"/>
      <c r="M1079" s="251"/>
      <c r="N1079" s="252"/>
      <c r="O1079" s="252"/>
      <c r="P1079" s="252"/>
      <c r="Q1079" s="252"/>
      <c r="R1079" s="252"/>
      <c r="S1079" s="252"/>
      <c r="T1079" s="253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4" t="s">
        <v>154</v>
      </c>
      <c r="AU1079" s="254" t="s">
        <v>83</v>
      </c>
      <c r="AV1079" s="14" t="s">
        <v>83</v>
      </c>
      <c r="AW1079" s="14" t="s">
        <v>35</v>
      </c>
      <c r="AX1079" s="14" t="s">
        <v>74</v>
      </c>
      <c r="AY1079" s="254" t="s">
        <v>143</v>
      </c>
    </row>
    <row r="1080" s="14" customFormat="1">
      <c r="A1080" s="14"/>
      <c r="B1080" s="244"/>
      <c r="C1080" s="245"/>
      <c r="D1080" s="235" t="s">
        <v>154</v>
      </c>
      <c r="E1080" s="246" t="s">
        <v>19</v>
      </c>
      <c r="F1080" s="247" t="s">
        <v>1407</v>
      </c>
      <c r="G1080" s="245"/>
      <c r="H1080" s="248">
        <v>12.6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4" t="s">
        <v>154</v>
      </c>
      <c r="AU1080" s="254" t="s">
        <v>83</v>
      </c>
      <c r="AV1080" s="14" t="s">
        <v>83</v>
      </c>
      <c r="AW1080" s="14" t="s">
        <v>35</v>
      </c>
      <c r="AX1080" s="14" t="s">
        <v>74</v>
      </c>
      <c r="AY1080" s="254" t="s">
        <v>143</v>
      </c>
    </row>
    <row r="1081" s="14" customFormat="1">
      <c r="A1081" s="14"/>
      <c r="B1081" s="244"/>
      <c r="C1081" s="245"/>
      <c r="D1081" s="235" t="s">
        <v>154</v>
      </c>
      <c r="E1081" s="246" t="s">
        <v>19</v>
      </c>
      <c r="F1081" s="247" t="s">
        <v>1408</v>
      </c>
      <c r="G1081" s="245"/>
      <c r="H1081" s="248">
        <v>5.04</v>
      </c>
      <c r="I1081" s="249"/>
      <c r="J1081" s="245"/>
      <c r="K1081" s="245"/>
      <c r="L1081" s="250"/>
      <c r="M1081" s="251"/>
      <c r="N1081" s="252"/>
      <c r="O1081" s="252"/>
      <c r="P1081" s="252"/>
      <c r="Q1081" s="252"/>
      <c r="R1081" s="252"/>
      <c r="S1081" s="252"/>
      <c r="T1081" s="25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4" t="s">
        <v>154</v>
      </c>
      <c r="AU1081" s="254" t="s">
        <v>83</v>
      </c>
      <c r="AV1081" s="14" t="s">
        <v>83</v>
      </c>
      <c r="AW1081" s="14" t="s">
        <v>35</v>
      </c>
      <c r="AX1081" s="14" t="s">
        <v>74</v>
      </c>
      <c r="AY1081" s="254" t="s">
        <v>143</v>
      </c>
    </row>
    <row r="1082" s="14" customFormat="1">
      <c r="A1082" s="14"/>
      <c r="B1082" s="244"/>
      <c r="C1082" s="245"/>
      <c r="D1082" s="235" t="s">
        <v>154</v>
      </c>
      <c r="E1082" s="246" t="s">
        <v>19</v>
      </c>
      <c r="F1082" s="247" t="s">
        <v>1409</v>
      </c>
      <c r="G1082" s="245"/>
      <c r="H1082" s="248">
        <v>3.3599999999999999</v>
      </c>
      <c r="I1082" s="249"/>
      <c r="J1082" s="245"/>
      <c r="K1082" s="245"/>
      <c r="L1082" s="250"/>
      <c r="M1082" s="251"/>
      <c r="N1082" s="252"/>
      <c r="O1082" s="252"/>
      <c r="P1082" s="252"/>
      <c r="Q1082" s="252"/>
      <c r="R1082" s="252"/>
      <c r="S1082" s="252"/>
      <c r="T1082" s="253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4" t="s">
        <v>154</v>
      </c>
      <c r="AU1082" s="254" t="s">
        <v>83</v>
      </c>
      <c r="AV1082" s="14" t="s">
        <v>83</v>
      </c>
      <c r="AW1082" s="14" t="s">
        <v>35</v>
      </c>
      <c r="AX1082" s="14" t="s">
        <v>74</v>
      </c>
      <c r="AY1082" s="254" t="s">
        <v>143</v>
      </c>
    </row>
    <row r="1083" s="14" customFormat="1">
      <c r="A1083" s="14"/>
      <c r="B1083" s="244"/>
      <c r="C1083" s="245"/>
      <c r="D1083" s="235" t="s">
        <v>154</v>
      </c>
      <c r="E1083" s="246" t="s">
        <v>19</v>
      </c>
      <c r="F1083" s="247" t="s">
        <v>1410</v>
      </c>
      <c r="G1083" s="245"/>
      <c r="H1083" s="248">
        <v>31.920000000000002</v>
      </c>
      <c r="I1083" s="249"/>
      <c r="J1083" s="245"/>
      <c r="K1083" s="245"/>
      <c r="L1083" s="250"/>
      <c r="M1083" s="251"/>
      <c r="N1083" s="252"/>
      <c r="O1083" s="252"/>
      <c r="P1083" s="252"/>
      <c r="Q1083" s="252"/>
      <c r="R1083" s="252"/>
      <c r="S1083" s="252"/>
      <c r="T1083" s="25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4" t="s">
        <v>154</v>
      </c>
      <c r="AU1083" s="254" t="s">
        <v>83</v>
      </c>
      <c r="AV1083" s="14" t="s">
        <v>83</v>
      </c>
      <c r="AW1083" s="14" t="s">
        <v>35</v>
      </c>
      <c r="AX1083" s="14" t="s">
        <v>74</v>
      </c>
      <c r="AY1083" s="254" t="s">
        <v>143</v>
      </c>
    </row>
    <row r="1084" s="14" customFormat="1">
      <c r="A1084" s="14"/>
      <c r="B1084" s="244"/>
      <c r="C1084" s="245"/>
      <c r="D1084" s="235" t="s">
        <v>154</v>
      </c>
      <c r="E1084" s="246" t="s">
        <v>19</v>
      </c>
      <c r="F1084" s="247" t="s">
        <v>1411</v>
      </c>
      <c r="G1084" s="245"/>
      <c r="H1084" s="248">
        <v>14.112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4" t="s">
        <v>154</v>
      </c>
      <c r="AU1084" s="254" t="s">
        <v>83</v>
      </c>
      <c r="AV1084" s="14" t="s">
        <v>83</v>
      </c>
      <c r="AW1084" s="14" t="s">
        <v>35</v>
      </c>
      <c r="AX1084" s="14" t="s">
        <v>74</v>
      </c>
      <c r="AY1084" s="254" t="s">
        <v>143</v>
      </c>
    </row>
    <row r="1085" s="14" customFormat="1">
      <c r="A1085" s="14"/>
      <c r="B1085" s="244"/>
      <c r="C1085" s="245"/>
      <c r="D1085" s="235" t="s">
        <v>154</v>
      </c>
      <c r="E1085" s="246" t="s">
        <v>19</v>
      </c>
      <c r="F1085" s="247" t="s">
        <v>1412</v>
      </c>
      <c r="G1085" s="245"/>
      <c r="H1085" s="248">
        <v>19.824000000000002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154</v>
      </c>
      <c r="AU1085" s="254" t="s">
        <v>83</v>
      </c>
      <c r="AV1085" s="14" t="s">
        <v>83</v>
      </c>
      <c r="AW1085" s="14" t="s">
        <v>35</v>
      </c>
      <c r="AX1085" s="14" t="s">
        <v>74</v>
      </c>
      <c r="AY1085" s="254" t="s">
        <v>143</v>
      </c>
    </row>
    <row r="1086" s="14" customFormat="1">
      <c r="A1086" s="14"/>
      <c r="B1086" s="244"/>
      <c r="C1086" s="245"/>
      <c r="D1086" s="235" t="s">
        <v>154</v>
      </c>
      <c r="E1086" s="246" t="s">
        <v>19</v>
      </c>
      <c r="F1086" s="247" t="s">
        <v>1413</v>
      </c>
      <c r="G1086" s="245"/>
      <c r="H1086" s="248">
        <v>10.92</v>
      </c>
      <c r="I1086" s="249"/>
      <c r="J1086" s="245"/>
      <c r="K1086" s="245"/>
      <c r="L1086" s="250"/>
      <c r="M1086" s="251"/>
      <c r="N1086" s="252"/>
      <c r="O1086" s="252"/>
      <c r="P1086" s="252"/>
      <c r="Q1086" s="252"/>
      <c r="R1086" s="252"/>
      <c r="S1086" s="252"/>
      <c r="T1086" s="253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4" t="s">
        <v>154</v>
      </c>
      <c r="AU1086" s="254" t="s">
        <v>83</v>
      </c>
      <c r="AV1086" s="14" t="s">
        <v>83</v>
      </c>
      <c r="AW1086" s="14" t="s">
        <v>35</v>
      </c>
      <c r="AX1086" s="14" t="s">
        <v>74</v>
      </c>
      <c r="AY1086" s="254" t="s">
        <v>143</v>
      </c>
    </row>
    <row r="1087" s="14" customFormat="1">
      <c r="A1087" s="14"/>
      <c r="B1087" s="244"/>
      <c r="C1087" s="245"/>
      <c r="D1087" s="235" t="s">
        <v>154</v>
      </c>
      <c r="E1087" s="246" t="s">
        <v>19</v>
      </c>
      <c r="F1087" s="247" t="s">
        <v>1414</v>
      </c>
      <c r="G1087" s="245"/>
      <c r="H1087" s="248">
        <v>8.9600000000000009</v>
      </c>
      <c r="I1087" s="249"/>
      <c r="J1087" s="245"/>
      <c r="K1087" s="245"/>
      <c r="L1087" s="250"/>
      <c r="M1087" s="251"/>
      <c r="N1087" s="252"/>
      <c r="O1087" s="252"/>
      <c r="P1087" s="252"/>
      <c r="Q1087" s="252"/>
      <c r="R1087" s="252"/>
      <c r="S1087" s="252"/>
      <c r="T1087" s="25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4" t="s">
        <v>154</v>
      </c>
      <c r="AU1087" s="254" t="s">
        <v>83</v>
      </c>
      <c r="AV1087" s="14" t="s">
        <v>83</v>
      </c>
      <c r="AW1087" s="14" t="s">
        <v>35</v>
      </c>
      <c r="AX1087" s="14" t="s">
        <v>74</v>
      </c>
      <c r="AY1087" s="254" t="s">
        <v>143</v>
      </c>
    </row>
    <row r="1088" s="14" customFormat="1">
      <c r="A1088" s="14"/>
      <c r="B1088" s="244"/>
      <c r="C1088" s="245"/>
      <c r="D1088" s="235" t="s">
        <v>154</v>
      </c>
      <c r="E1088" s="246" t="s">
        <v>19</v>
      </c>
      <c r="F1088" s="247" t="s">
        <v>1415</v>
      </c>
      <c r="G1088" s="245"/>
      <c r="H1088" s="248">
        <v>2.5600000000000001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4" t="s">
        <v>154</v>
      </c>
      <c r="AU1088" s="254" t="s">
        <v>83</v>
      </c>
      <c r="AV1088" s="14" t="s">
        <v>83</v>
      </c>
      <c r="AW1088" s="14" t="s">
        <v>35</v>
      </c>
      <c r="AX1088" s="14" t="s">
        <v>74</v>
      </c>
      <c r="AY1088" s="254" t="s">
        <v>143</v>
      </c>
    </row>
    <row r="1089" s="14" customFormat="1">
      <c r="A1089" s="14"/>
      <c r="B1089" s="244"/>
      <c r="C1089" s="245"/>
      <c r="D1089" s="235" t="s">
        <v>154</v>
      </c>
      <c r="E1089" s="246" t="s">
        <v>19</v>
      </c>
      <c r="F1089" s="247" t="s">
        <v>1416</v>
      </c>
      <c r="G1089" s="245"/>
      <c r="H1089" s="248">
        <v>1.6639999999999999</v>
      </c>
      <c r="I1089" s="249"/>
      <c r="J1089" s="245"/>
      <c r="K1089" s="245"/>
      <c r="L1089" s="250"/>
      <c r="M1089" s="251"/>
      <c r="N1089" s="252"/>
      <c r="O1089" s="252"/>
      <c r="P1089" s="252"/>
      <c r="Q1089" s="252"/>
      <c r="R1089" s="252"/>
      <c r="S1089" s="252"/>
      <c r="T1089" s="25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4" t="s">
        <v>154</v>
      </c>
      <c r="AU1089" s="254" t="s">
        <v>83</v>
      </c>
      <c r="AV1089" s="14" t="s">
        <v>83</v>
      </c>
      <c r="AW1089" s="14" t="s">
        <v>35</v>
      </c>
      <c r="AX1089" s="14" t="s">
        <v>74</v>
      </c>
      <c r="AY1089" s="254" t="s">
        <v>143</v>
      </c>
    </row>
    <row r="1090" s="14" customFormat="1">
      <c r="A1090" s="14"/>
      <c r="B1090" s="244"/>
      <c r="C1090" s="245"/>
      <c r="D1090" s="235" t="s">
        <v>154</v>
      </c>
      <c r="E1090" s="246" t="s">
        <v>19</v>
      </c>
      <c r="F1090" s="247" t="s">
        <v>1417</v>
      </c>
      <c r="G1090" s="245"/>
      <c r="H1090" s="248">
        <v>2.7200000000000002</v>
      </c>
      <c r="I1090" s="249"/>
      <c r="J1090" s="245"/>
      <c r="K1090" s="245"/>
      <c r="L1090" s="250"/>
      <c r="M1090" s="251"/>
      <c r="N1090" s="252"/>
      <c r="O1090" s="252"/>
      <c r="P1090" s="252"/>
      <c r="Q1090" s="252"/>
      <c r="R1090" s="252"/>
      <c r="S1090" s="252"/>
      <c r="T1090" s="25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4" t="s">
        <v>154</v>
      </c>
      <c r="AU1090" s="254" t="s">
        <v>83</v>
      </c>
      <c r="AV1090" s="14" t="s">
        <v>83</v>
      </c>
      <c r="AW1090" s="14" t="s">
        <v>35</v>
      </c>
      <c r="AX1090" s="14" t="s">
        <v>74</v>
      </c>
      <c r="AY1090" s="254" t="s">
        <v>143</v>
      </c>
    </row>
    <row r="1091" s="14" customFormat="1">
      <c r="A1091" s="14"/>
      <c r="B1091" s="244"/>
      <c r="C1091" s="245"/>
      <c r="D1091" s="235" t="s">
        <v>154</v>
      </c>
      <c r="E1091" s="246" t="s">
        <v>19</v>
      </c>
      <c r="F1091" s="247" t="s">
        <v>1418</v>
      </c>
      <c r="G1091" s="245"/>
      <c r="H1091" s="248">
        <v>3.7400000000000002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154</v>
      </c>
      <c r="AU1091" s="254" t="s">
        <v>83</v>
      </c>
      <c r="AV1091" s="14" t="s">
        <v>83</v>
      </c>
      <c r="AW1091" s="14" t="s">
        <v>35</v>
      </c>
      <c r="AX1091" s="14" t="s">
        <v>74</v>
      </c>
      <c r="AY1091" s="254" t="s">
        <v>143</v>
      </c>
    </row>
    <row r="1092" s="14" customFormat="1">
      <c r="A1092" s="14"/>
      <c r="B1092" s="244"/>
      <c r="C1092" s="245"/>
      <c r="D1092" s="235" t="s">
        <v>154</v>
      </c>
      <c r="E1092" s="246" t="s">
        <v>19</v>
      </c>
      <c r="F1092" s="247" t="s">
        <v>1419</v>
      </c>
      <c r="G1092" s="245"/>
      <c r="H1092" s="248">
        <v>5.04</v>
      </c>
      <c r="I1092" s="249"/>
      <c r="J1092" s="245"/>
      <c r="K1092" s="245"/>
      <c r="L1092" s="250"/>
      <c r="M1092" s="251"/>
      <c r="N1092" s="252"/>
      <c r="O1092" s="252"/>
      <c r="P1092" s="252"/>
      <c r="Q1092" s="252"/>
      <c r="R1092" s="252"/>
      <c r="S1092" s="252"/>
      <c r="T1092" s="25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4" t="s">
        <v>154</v>
      </c>
      <c r="AU1092" s="254" t="s">
        <v>83</v>
      </c>
      <c r="AV1092" s="14" t="s">
        <v>83</v>
      </c>
      <c r="AW1092" s="14" t="s">
        <v>35</v>
      </c>
      <c r="AX1092" s="14" t="s">
        <v>74</v>
      </c>
      <c r="AY1092" s="254" t="s">
        <v>143</v>
      </c>
    </row>
    <row r="1093" s="14" customFormat="1">
      <c r="A1093" s="14"/>
      <c r="B1093" s="244"/>
      <c r="C1093" s="245"/>
      <c r="D1093" s="235" t="s">
        <v>154</v>
      </c>
      <c r="E1093" s="246" t="s">
        <v>19</v>
      </c>
      <c r="F1093" s="247" t="s">
        <v>1420</v>
      </c>
      <c r="G1093" s="245"/>
      <c r="H1093" s="248">
        <v>11.199999999999999</v>
      </c>
      <c r="I1093" s="249"/>
      <c r="J1093" s="245"/>
      <c r="K1093" s="245"/>
      <c r="L1093" s="250"/>
      <c r="M1093" s="251"/>
      <c r="N1093" s="252"/>
      <c r="O1093" s="252"/>
      <c r="P1093" s="252"/>
      <c r="Q1093" s="252"/>
      <c r="R1093" s="252"/>
      <c r="S1093" s="252"/>
      <c r="T1093" s="25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4" t="s">
        <v>154</v>
      </c>
      <c r="AU1093" s="254" t="s">
        <v>83</v>
      </c>
      <c r="AV1093" s="14" t="s">
        <v>83</v>
      </c>
      <c r="AW1093" s="14" t="s">
        <v>35</v>
      </c>
      <c r="AX1093" s="14" t="s">
        <v>74</v>
      </c>
      <c r="AY1093" s="254" t="s">
        <v>143</v>
      </c>
    </row>
    <row r="1094" s="14" customFormat="1">
      <c r="A1094" s="14"/>
      <c r="B1094" s="244"/>
      <c r="C1094" s="245"/>
      <c r="D1094" s="235" t="s">
        <v>154</v>
      </c>
      <c r="E1094" s="246" t="s">
        <v>19</v>
      </c>
      <c r="F1094" s="247" t="s">
        <v>1421</v>
      </c>
      <c r="G1094" s="245"/>
      <c r="H1094" s="248">
        <v>7.8399999999999999</v>
      </c>
      <c r="I1094" s="249"/>
      <c r="J1094" s="245"/>
      <c r="K1094" s="245"/>
      <c r="L1094" s="250"/>
      <c r="M1094" s="251"/>
      <c r="N1094" s="252"/>
      <c r="O1094" s="252"/>
      <c r="P1094" s="252"/>
      <c r="Q1094" s="252"/>
      <c r="R1094" s="252"/>
      <c r="S1094" s="252"/>
      <c r="T1094" s="25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4" t="s">
        <v>154</v>
      </c>
      <c r="AU1094" s="254" t="s">
        <v>83</v>
      </c>
      <c r="AV1094" s="14" t="s">
        <v>83</v>
      </c>
      <c r="AW1094" s="14" t="s">
        <v>35</v>
      </c>
      <c r="AX1094" s="14" t="s">
        <v>74</v>
      </c>
      <c r="AY1094" s="254" t="s">
        <v>143</v>
      </c>
    </row>
    <row r="1095" s="14" customFormat="1">
      <c r="A1095" s="14"/>
      <c r="B1095" s="244"/>
      <c r="C1095" s="245"/>
      <c r="D1095" s="235" t="s">
        <v>154</v>
      </c>
      <c r="E1095" s="246" t="s">
        <v>19</v>
      </c>
      <c r="F1095" s="247" t="s">
        <v>1422</v>
      </c>
      <c r="G1095" s="245"/>
      <c r="H1095" s="248">
        <v>3.4199999999999999</v>
      </c>
      <c r="I1095" s="249"/>
      <c r="J1095" s="245"/>
      <c r="K1095" s="245"/>
      <c r="L1095" s="250"/>
      <c r="M1095" s="251"/>
      <c r="N1095" s="252"/>
      <c r="O1095" s="252"/>
      <c r="P1095" s="252"/>
      <c r="Q1095" s="252"/>
      <c r="R1095" s="252"/>
      <c r="S1095" s="252"/>
      <c r="T1095" s="253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4" t="s">
        <v>154</v>
      </c>
      <c r="AU1095" s="254" t="s">
        <v>83</v>
      </c>
      <c r="AV1095" s="14" t="s">
        <v>83</v>
      </c>
      <c r="AW1095" s="14" t="s">
        <v>35</v>
      </c>
      <c r="AX1095" s="14" t="s">
        <v>74</v>
      </c>
      <c r="AY1095" s="254" t="s">
        <v>143</v>
      </c>
    </row>
    <row r="1096" s="14" customFormat="1">
      <c r="A1096" s="14"/>
      <c r="B1096" s="244"/>
      <c r="C1096" s="245"/>
      <c r="D1096" s="235" t="s">
        <v>154</v>
      </c>
      <c r="E1096" s="246" t="s">
        <v>19</v>
      </c>
      <c r="F1096" s="247" t="s">
        <v>1423</v>
      </c>
      <c r="G1096" s="245"/>
      <c r="H1096" s="248">
        <v>3.6000000000000001</v>
      </c>
      <c r="I1096" s="249"/>
      <c r="J1096" s="245"/>
      <c r="K1096" s="245"/>
      <c r="L1096" s="250"/>
      <c r="M1096" s="251"/>
      <c r="N1096" s="252"/>
      <c r="O1096" s="252"/>
      <c r="P1096" s="252"/>
      <c r="Q1096" s="252"/>
      <c r="R1096" s="252"/>
      <c r="S1096" s="252"/>
      <c r="T1096" s="25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4" t="s">
        <v>154</v>
      </c>
      <c r="AU1096" s="254" t="s">
        <v>83</v>
      </c>
      <c r="AV1096" s="14" t="s">
        <v>83</v>
      </c>
      <c r="AW1096" s="14" t="s">
        <v>35</v>
      </c>
      <c r="AX1096" s="14" t="s">
        <v>74</v>
      </c>
      <c r="AY1096" s="254" t="s">
        <v>143</v>
      </c>
    </row>
    <row r="1097" s="14" customFormat="1">
      <c r="A1097" s="14"/>
      <c r="B1097" s="244"/>
      <c r="C1097" s="245"/>
      <c r="D1097" s="235" t="s">
        <v>154</v>
      </c>
      <c r="E1097" s="246" t="s">
        <v>19</v>
      </c>
      <c r="F1097" s="247" t="s">
        <v>1424</v>
      </c>
      <c r="G1097" s="245"/>
      <c r="H1097" s="248">
        <v>3.456</v>
      </c>
      <c r="I1097" s="249"/>
      <c r="J1097" s="245"/>
      <c r="K1097" s="245"/>
      <c r="L1097" s="250"/>
      <c r="M1097" s="251"/>
      <c r="N1097" s="252"/>
      <c r="O1097" s="252"/>
      <c r="P1097" s="252"/>
      <c r="Q1097" s="252"/>
      <c r="R1097" s="252"/>
      <c r="S1097" s="252"/>
      <c r="T1097" s="253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4" t="s">
        <v>154</v>
      </c>
      <c r="AU1097" s="254" t="s">
        <v>83</v>
      </c>
      <c r="AV1097" s="14" t="s">
        <v>83</v>
      </c>
      <c r="AW1097" s="14" t="s">
        <v>35</v>
      </c>
      <c r="AX1097" s="14" t="s">
        <v>74</v>
      </c>
      <c r="AY1097" s="254" t="s">
        <v>143</v>
      </c>
    </row>
    <row r="1098" s="14" customFormat="1">
      <c r="A1098" s="14"/>
      <c r="B1098" s="244"/>
      <c r="C1098" s="245"/>
      <c r="D1098" s="235" t="s">
        <v>154</v>
      </c>
      <c r="E1098" s="246" t="s">
        <v>19</v>
      </c>
      <c r="F1098" s="247" t="s">
        <v>1425</v>
      </c>
      <c r="G1098" s="245"/>
      <c r="H1098" s="248">
        <v>5.04</v>
      </c>
      <c r="I1098" s="249"/>
      <c r="J1098" s="245"/>
      <c r="K1098" s="245"/>
      <c r="L1098" s="250"/>
      <c r="M1098" s="251"/>
      <c r="N1098" s="252"/>
      <c r="O1098" s="252"/>
      <c r="P1098" s="252"/>
      <c r="Q1098" s="252"/>
      <c r="R1098" s="252"/>
      <c r="S1098" s="252"/>
      <c r="T1098" s="253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4" t="s">
        <v>154</v>
      </c>
      <c r="AU1098" s="254" t="s">
        <v>83</v>
      </c>
      <c r="AV1098" s="14" t="s">
        <v>83</v>
      </c>
      <c r="AW1098" s="14" t="s">
        <v>35</v>
      </c>
      <c r="AX1098" s="14" t="s">
        <v>74</v>
      </c>
      <c r="AY1098" s="254" t="s">
        <v>143</v>
      </c>
    </row>
    <row r="1099" s="14" customFormat="1">
      <c r="A1099" s="14"/>
      <c r="B1099" s="244"/>
      <c r="C1099" s="245"/>
      <c r="D1099" s="235" t="s">
        <v>154</v>
      </c>
      <c r="E1099" s="246" t="s">
        <v>19</v>
      </c>
      <c r="F1099" s="247" t="s">
        <v>1426</v>
      </c>
      <c r="G1099" s="245"/>
      <c r="H1099" s="248">
        <v>3256</v>
      </c>
      <c r="I1099" s="249"/>
      <c r="J1099" s="245"/>
      <c r="K1099" s="245"/>
      <c r="L1099" s="250"/>
      <c r="M1099" s="251"/>
      <c r="N1099" s="252"/>
      <c r="O1099" s="252"/>
      <c r="P1099" s="252"/>
      <c r="Q1099" s="252"/>
      <c r="R1099" s="252"/>
      <c r="S1099" s="252"/>
      <c r="T1099" s="25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4" t="s">
        <v>154</v>
      </c>
      <c r="AU1099" s="254" t="s">
        <v>83</v>
      </c>
      <c r="AV1099" s="14" t="s">
        <v>83</v>
      </c>
      <c r="AW1099" s="14" t="s">
        <v>35</v>
      </c>
      <c r="AX1099" s="14" t="s">
        <v>74</v>
      </c>
      <c r="AY1099" s="254" t="s">
        <v>143</v>
      </c>
    </row>
    <row r="1100" s="14" customFormat="1">
      <c r="A1100" s="14"/>
      <c r="B1100" s="244"/>
      <c r="C1100" s="245"/>
      <c r="D1100" s="235" t="s">
        <v>154</v>
      </c>
      <c r="E1100" s="246" t="s">
        <v>19</v>
      </c>
      <c r="F1100" s="247" t="s">
        <v>1427</v>
      </c>
      <c r="G1100" s="245"/>
      <c r="H1100" s="248">
        <v>976.79999999999995</v>
      </c>
      <c r="I1100" s="249"/>
      <c r="J1100" s="245"/>
      <c r="K1100" s="245"/>
      <c r="L1100" s="250"/>
      <c r="M1100" s="251"/>
      <c r="N1100" s="252"/>
      <c r="O1100" s="252"/>
      <c r="P1100" s="252"/>
      <c r="Q1100" s="252"/>
      <c r="R1100" s="252"/>
      <c r="S1100" s="252"/>
      <c r="T1100" s="253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4" t="s">
        <v>154</v>
      </c>
      <c r="AU1100" s="254" t="s">
        <v>83</v>
      </c>
      <c r="AV1100" s="14" t="s">
        <v>83</v>
      </c>
      <c r="AW1100" s="14" t="s">
        <v>35</v>
      </c>
      <c r="AX1100" s="14" t="s">
        <v>74</v>
      </c>
      <c r="AY1100" s="254" t="s">
        <v>143</v>
      </c>
    </row>
    <row r="1101" s="14" customFormat="1">
      <c r="A1101" s="14"/>
      <c r="B1101" s="244"/>
      <c r="C1101" s="245"/>
      <c r="D1101" s="235" t="s">
        <v>154</v>
      </c>
      <c r="E1101" s="246" t="s">
        <v>19</v>
      </c>
      <c r="F1101" s="247" t="s">
        <v>1428</v>
      </c>
      <c r="G1101" s="245"/>
      <c r="H1101" s="248">
        <v>494.82999999999998</v>
      </c>
      <c r="I1101" s="249"/>
      <c r="J1101" s="245"/>
      <c r="K1101" s="245"/>
      <c r="L1101" s="250"/>
      <c r="M1101" s="251"/>
      <c r="N1101" s="252"/>
      <c r="O1101" s="252"/>
      <c r="P1101" s="252"/>
      <c r="Q1101" s="252"/>
      <c r="R1101" s="252"/>
      <c r="S1101" s="252"/>
      <c r="T1101" s="253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4" t="s">
        <v>154</v>
      </c>
      <c r="AU1101" s="254" t="s">
        <v>83</v>
      </c>
      <c r="AV1101" s="14" t="s">
        <v>83</v>
      </c>
      <c r="AW1101" s="14" t="s">
        <v>35</v>
      </c>
      <c r="AX1101" s="14" t="s">
        <v>74</v>
      </c>
      <c r="AY1101" s="254" t="s">
        <v>143</v>
      </c>
    </row>
    <row r="1102" s="15" customFormat="1">
      <c r="A1102" s="15"/>
      <c r="B1102" s="255"/>
      <c r="C1102" s="256"/>
      <c r="D1102" s="235" t="s">
        <v>154</v>
      </c>
      <c r="E1102" s="257" t="s">
        <v>19</v>
      </c>
      <c r="F1102" s="258" t="s">
        <v>157</v>
      </c>
      <c r="G1102" s="256"/>
      <c r="H1102" s="259">
        <v>5443.098</v>
      </c>
      <c r="I1102" s="260"/>
      <c r="J1102" s="256"/>
      <c r="K1102" s="256"/>
      <c r="L1102" s="261"/>
      <c r="M1102" s="262"/>
      <c r="N1102" s="263"/>
      <c r="O1102" s="263"/>
      <c r="P1102" s="263"/>
      <c r="Q1102" s="263"/>
      <c r="R1102" s="263"/>
      <c r="S1102" s="263"/>
      <c r="T1102" s="264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5" t="s">
        <v>154</v>
      </c>
      <c r="AU1102" s="265" t="s">
        <v>83</v>
      </c>
      <c r="AV1102" s="15" t="s">
        <v>150</v>
      </c>
      <c r="AW1102" s="15" t="s">
        <v>35</v>
      </c>
      <c r="AX1102" s="15" t="s">
        <v>81</v>
      </c>
      <c r="AY1102" s="265" t="s">
        <v>143</v>
      </c>
    </row>
    <row r="1103" s="2" customFormat="1" ht="37.8" customHeight="1">
      <c r="A1103" s="40"/>
      <c r="B1103" s="41"/>
      <c r="C1103" s="215" t="s">
        <v>1429</v>
      </c>
      <c r="D1103" s="215" t="s">
        <v>145</v>
      </c>
      <c r="E1103" s="216" t="s">
        <v>1430</v>
      </c>
      <c r="F1103" s="217" t="s">
        <v>1431</v>
      </c>
      <c r="G1103" s="218" t="s">
        <v>160</v>
      </c>
      <c r="H1103" s="219">
        <v>2816.7280000000001</v>
      </c>
      <c r="I1103" s="220"/>
      <c r="J1103" s="221">
        <f>ROUND(I1103*H1103,2)</f>
        <v>0</v>
      </c>
      <c r="K1103" s="217" t="s">
        <v>149</v>
      </c>
      <c r="L1103" s="46"/>
      <c r="M1103" s="222" t="s">
        <v>19</v>
      </c>
      <c r="N1103" s="223" t="s">
        <v>45</v>
      </c>
      <c r="O1103" s="86"/>
      <c r="P1103" s="224">
        <f>O1103*H1103</f>
        <v>0</v>
      </c>
      <c r="Q1103" s="224">
        <v>0.00044999999999999999</v>
      </c>
      <c r="R1103" s="224">
        <f>Q1103*H1103</f>
        <v>1.2675276</v>
      </c>
      <c r="S1103" s="224">
        <v>0</v>
      </c>
      <c r="T1103" s="225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26" t="s">
        <v>276</v>
      </c>
      <c r="AT1103" s="226" t="s">
        <v>145</v>
      </c>
      <c r="AU1103" s="226" t="s">
        <v>83</v>
      </c>
      <c r="AY1103" s="19" t="s">
        <v>143</v>
      </c>
      <c r="BE1103" s="227">
        <f>IF(N1103="základní",J1103,0)</f>
        <v>0</v>
      </c>
      <c r="BF1103" s="227">
        <f>IF(N1103="snížená",J1103,0)</f>
        <v>0</v>
      </c>
      <c r="BG1103" s="227">
        <f>IF(N1103="zákl. přenesená",J1103,0)</f>
        <v>0</v>
      </c>
      <c r="BH1103" s="227">
        <f>IF(N1103="sníž. přenesená",J1103,0)</f>
        <v>0</v>
      </c>
      <c r="BI1103" s="227">
        <f>IF(N1103="nulová",J1103,0)</f>
        <v>0</v>
      </c>
      <c r="BJ1103" s="19" t="s">
        <v>81</v>
      </c>
      <c r="BK1103" s="227">
        <f>ROUND(I1103*H1103,2)</f>
        <v>0</v>
      </c>
      <c r="BL1103" s="19" t="s">
        <v>276</v>
      </c>
      <c r="BM1103" s="226" t="s">
        <v>1432</v>
      </c>
    </row>
    <row r="1104" s="2" customFormat="1">
      <c r="A1104" s="40"/>
      <c r="B1104" s="41"/>
      <c r="C1104" s="42"/>
      <c r="D1104" s="228" t="s">
        <v>152</v>
      </c>
      <c r="E1104" s="42"/>
      <c r="F1104" s="229" t="s">
        <v>1433</v>
      </c>
      <c r="G1104" s="42"/>
      <c r="H1104" s="42"/>
      <c r="I1104" s="230"/>
      <c r="J1104" s="42"/>
      <c r="K1104" s="42"/>
      <c r="L1104" s="46"/>
      <c r="M1104" s="231"/>
      <c r="N1104" s="232"/>
      <c r="O1104" s="86"/>
      <c r="P1104" s="86"/>
      <c r="Q1104" s="86"/>
      <c r="R1104" s="86"/>
      <c r="S1104" s="86"/>
      <c r="T1104" s="87"/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T1104" s="19" t="s">
        <v>152</v>
      </c>
      <c r="AU1104" s="19" t="s">
        <v>83</v>
      </c>
    </row>
    <row r="1105" s="13" customFormat="1">
      <c r="A1105" s="13"/>
      <c r="B1105" s="233"/>
      <c r="C1105" s="234"/>
      <c r="D1105" s="235" t="s">
        <v>154</v>
      </c>
      <c r="E1105" s="236" t="s">
        <v>19</v>
      </c>
      <c r="F1105" s="237" t="s">
        <v>1434</v>
      </c>
      <c r="G1105" s="234"/>
      <c r="H1105" s="236" t="s">
        <v>19</v>
      </c>
      <c r="I1105" s="238"/>
      <c r="J1105" s="234"/>
      <c r="K1105" s="234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154</v>
      </c>
      <c r="AU1105" s="243" t="s">
        <v>83</v>
      </c>
      <c r="AV1105" s="13" t="s">
        <v>81</v>
      </c>
      <c r="AW1105" s="13" t="s">
        <v>35</v>
      </c>
      <c r="AX1105" s="13" t="s">
        <v>74</v>
      </c>
      <c r="AY1105" s="243" t="s">
        <v>143</v>
      </c>
    </row>
    <row r="1106" s="13" customFormat="1">
      <c r="A1106" s="13"/>
      <c r="B1106" s="233"/>
      <c r="C1106" s="234"/>
      <c r="D1106" s="235" t="s">
        <v>154</v>
      </c>
      <c r="E1106" s="236" t="s">
        <v>19</v>
      </c>
      <c r="F1106" s="237" t="s">
        <v>1435</v>
      </c>
      <c r="G1106" s="234"/>
      <c r="H1106" s="236" t="s">
        <v>19</v>
      </c>
      <c r="I1106" s="238"/>
      <c r="J1106" s="234"/>
      <c r="K1106" s="234"/>
      <c r="L1106" s="239"/>
      <c r="M1106" s="240"/>
      <c r="N1106" s="241"/>
      <c r="O1106" s="241"/>
      <c r="P1106" s="241"/>
      <c r="Q1106" s="241"/>
      <c r="R1106" s="241"/>
      <c r="S1106" s="241"/>
      <c r="T1106" s="242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3" t="s">
        <v>154</v>
      </c>
      <c r="AU1106" s="243" t="s">
        <v>83</v>
      </c>
      <c r="AV1106" s="13" t="s">
        <v>81</v>
      </c>
      <c r="AW1106" s="13" t="s">
        <v>35</v>
      </c>
      <c r="AX1106" s="13" t="s">
        <v>74</v>
      </c>
      <c r="AY1106" s="243" t="s">
        <v>143</v>
      </c>
    </row>
    <row r="1107" s="14" customFormat="1">
      <c r="A1107" s="14"/>
      <c r="B1107" s="244"/>
      <c r="C1107" s="245"/>
      <c r="D1107" s="235" t="s">
        <v>154</v>
      </c>
      <c r="E1107" s="246" t="s">
        <v>19</v>
      </c>
      <c r="F1107" s="247" t="s">
        <v>1436</v>
      </c>
      <c r="G1107" s="245"/>
      <c r="H1107" s="248">
        <v>118.27200000000001</v>
      </c>
      <c r="I1107" s="249"/>
      <c r="J1107" s="245"/>
      <c r="K1107" s="245"/>
      <c r="L1107" s="250"/>
      <c r="M1107" s="251"/>
      <c r="N1107" s="252"/>
      <c r="O1107" s="252"/>
      <c r="P1107" s="252"/>
      <c r="Q1107" s="252"/>
      <c r="R1107" s="252"/>
      <c r="S1107" s="252"/>
      <c r="T1107" s="253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4" t="s">
        <v>154</v>
      </c>
      <c r="AU1107" s="254" t="s">
        <v>83</v>
      </c>
      <c r="AV1107" s="14" t="s">
        <v>83</v>
      </c>
      <c r="AW1107" s="14" t="s">
        <v>35</v>
      </c>
      <c r="AX1107" s="14" t="s">
        <v>74</v>
      </c>
      <c r="AY1107" s="254" t="s">
        <v>143</v>
      </c>
    </row>
    <row r="1108" s="14" customFormat="1">
      <c r="A1108" s="14"/>
      <c r="B1108" s="244"/>
      <c r="C1108" s="245"/>
      <c r="D1108" s="235" t="s">
        <v>154</v>
      </c>
      <c r="E1108" s="246" t="s">
        <v>19</v>
      </c>
      <c r="F1108" s="247" t="s">
        <v>1437</v>
      </c>
      <c r="G1108" s="245"/>
      <c r="H1108" s="248">
        <v>195.47999999999999</v>
      </c>
      <c r="I1108" s="249"/>
      <c r="J1108" s="245"/>
      <c r="K1108" s="245"/>
      <c r="L1108" s="250"/>
      <c r="M1108" s="251"/>
      <c r="N1108" s="252"/>
      <c r="O1108" s="252"/>
      <c r="P1108" s="252"/>
      <c r="Q1108" s="252"/>
      <c r="R1108" s="252"/>
      <c r="S1108" s="252"/>
      <c r="T1108" s="253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4" t="s">
        <v>154</v>
      </c>
      <c r="AU1108" s="254" t="s">
        <v>83</v>
      </c>
      <c r="AV1108" s="14" t="s">
        <v>83</v>
      </c>
      <c r="AW1108" s="14" t="s">
        <v>35</v>
      </c>
      <c r="AX1108" s="14" t="s">
        <v>74</v>
      </c>
      <c r="AY1108" s="254" t="s">
        <v>143</v>
      </c>
    </row>
    <row r="1109" s="14" customFormat="1">
      <c r="A1109" s="14"/>
      <c r="B1109" s="244"/>
      <c r="C1109" s="245"/>
      <c r="D1109" s="235" t="s">
        <v>154</v>
      </c>
      <c r="E1109" s="246" t="s">
        <v>19</v>
      </c>
      <c r="F1109" s="247" t="s">
        <v>1438</v>
      </c>
      <c r="G1109" s="245"/>
      <c r="H1109" s="248">
        <v>-16.800000000000001</v>
      </c>
      <c r="I1109" s="249"/>
      <c r="J1109" s="245"/>
      <c r="K1109" s="245"/>
      <c r="L1109" s="250"/>
      <c r="M1109" s="251"/>
      <c r="N1109" s="252"/>
      <c r="O1109" s="252"/>
      <c r="P1109" s="252"/>
      <c r="Q1109" s="252"/>
      <c r="R1109" s="252"/>
      <c r="S1109" s="252"/>
      <c r="T1109" s="25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4" t="s">
        <v>154</v>
      </c>
      <c r="AU1109" s="254" t="s">
        <v>83</v>
      </c>
      <c r="AV1109" s="14" t="s">
        <v>83</v>
      </c>
      <c r="AW1109" s="14" t="s">
        <v>35</v>
      </c>
      <c r="AX1109" s="14" t="s">
        <v>74</v>
      </c>
      <c r="AY1109" s="254" t="s">
        <v>143</v>
      </c>
    </row>
    <row r="1110" s="13" customFormat="1">
      <c r="A1110" s="13"/>
      <c r="B1110" s="233"/>
      <c r="C1110" s="234"/>
      <c r="D1110" s="235" t="s">
        <v>154</v>
      </c>
      <c r="E1110" s="236" t="s">
        <v>19</v>
      </c>
      <c r="F1110" s="237" t="s">
        <v>1439</v>
      </c>
      <c r="G1110" s="234"/>
      <c r="H1110" s="236" t="s">
        <v>19</v>
      </c>
      <c r="I1110" s="238"/>
      <c r="J1110" s="234"/>
      <c r="K1110" s="234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154</v>
      </c>
      <c r="AU1110" s="243" t="s">
        <v>83</v>
      </c>
      <c r="AV1110" s="13" t="s">
        <v>81</v>
      </c>
      <c r="AW1110" s="13" t="s">
        <v>35</v>
      </c>
      <c r="AX1110" s="13" t="s">
        <v>74</v>
      </c>
      <c r="AY1110" s="243" t="s">
        <v>143</v>
      </c>
    </row>
    <row r="1111" s="14" customFormat="1">
      <c r="A1111" s="14"/>
      <c r="B1111" s="244"/>
      <c r="C1111" s="245"/>
      <c r="D1111" s="235" t="s">
        <v>154</v>
      </c>
      <c r="E1111" s="246" t="s">
        <v>19</v>
      </c>
      <c r="F1111" s="247" t="s">
        <v>1440</v>
      </c>
      <c r="G1111" s="245"/>
      <c r="H1111" s="248">
        <v>284.50799999999998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154</v>
      </c>
      <c r="AU1111" s="254" t="s">
        <v>83</v>
      </c>
      <c r="AV1111" s="14" t="s">
        <v>83</v>
      </c>
      <c r="AW1111" s="14" t="s">
        <v>35</v>
      </c>
      <c r="AX1111" s="14" t="s">
        <v>74</v>
      </c>
      <c r="AY1111" s="254" t="s">
        <v>143</v>
      </c>
    </row>
    <row r="1112" s="14" customFormat="1">
      <c r="A1112" s="14"/>
      <c r="B1112" s="244"/>
      <c r="C1112" s="245"/>
      <c r="D1112" s="235" t="s">
        <v>154</v>
      </c>
      <c r="E1112" s="246" t="s">
        <v>19</v>
      </c>
      <c r="F1112" s="247" t="s">
        <v>1441</v>
      </c>
      <c r="G1112" s="245"/>
      <c r="H1112" s="248">
        <v>38.527999999999999</v>
      </c>
      <c r="I1112" s="249"/>
      <c r="J1112" s="245"/>
      <c r="K1112" s="245"/>
      <c r="L1112" s="250"/>
      <c r="M1112" s="251"/>
      <c r="N1112" s="252"/>
      <c r="O1112" s="252"/>
      <c r="P1112" s="252"/>
      <c r="Q1112" s="252"/>
      <c r="R1112" s="252"/>
      <c r="S1112" s="252"/>
      <c r="T1112" s="253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4" t="s">
        <v>154</v>
      </c>
      <c r="AU1112" s="254" t="s">
        <v>83</v>
      </c>
      <c r="AV1112" s="14" t="s">
        <v>83</v>
      </c>
      <c r="AW1112" s="14" t="s">
        <v>35</v>
      </c>
      <c r="AX1112" s="14" t="s">
        <v>74</v>
      </c>
      <c r="AY1112" s="254" t="s">
        <v>143</v>
      </c>
    </row>
    <row r="1113" s="14" customFormat="1">
      <c r="A1113" s="14"/>
      <c r="B1113" s="244"/>
      <c r="C1113" s="245"/>
      <c r="D1113" s="235" t="s">
        <v>154</v>
      </c>
      <c r="E1113" s="246" t="s">
        <v>19</v>
      </c>
      <c r="F1113" s="247" t="s">
        <v>1442</v>
      </c>
      <c r="G1113" s="245"/>
      <c r="H1113" s="248">
        <v>17.359999999999999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4" t="s">
        <v>154</v>
      </c>
      <c r="AU1113" s="254" t="s">
        <v>83</v>
      </c>
      <c r="AV1113" s="14" t="s">
        <v>83</v>
      </c>
      <c r="AW1113" s="14" t="s">
        <v>35</v>
      </c>
      <c r="AX1113" s="14" t="s">
        <v>74</v>
      </c>
      <c r="AY1113" s="254" t="s">
        <v>143</v>
      </c>
    </row>
    <row r="1114" s="14" customFormat="1">
      <c r="A1114" s="14"/>
      <c r="B1114" s="244"/>
      <c r="C1114" s="245"/>
      <c r="D1114" s="235" t="s">
        <v>154</v>
      </c>
      <c r="E1114" s="246" t="s">
        <v>19</v>
      </c>
      <c r="F1114" s="247" t="s">
        <v>1443</v>
      </c>
      <c r="G1114" s="245"/>
      <c r="H1114" s="248">
        <v>18.704000000000001</v>
      </c>
      <c r="I1114" s="249"/>
      <c r="J1114" s="245"/>
      <c r="K1114" s="245"/>
      <c r="L1114" s="250"/>
      <c r="M1114" s="251"/>
      <c r="N1114" s="252"/>
      <c r="O1114" s="252"/>
      <c r="P1114" s="252"/>
      <c r="Q1114" s="252"/>
      <c r="R1114" s="252"/>
      <c r="S1114" s="252"/>
      <c r="T1114" s="253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4" t="s">
        <v>154</v>
      </c>
      <c r="AU1114" s="254" t="s">
        <v>83</v>
      </c>
      <c r="AV1114" s="14" t="s">
        <v>83</v>
      </c>
      <c r="AW1114" s="14" t="s">
        <v>35</v>
      </c>
      <c r="AX1114" s="14" t="s">
        <v>74</v>
      </c>
      <c r="AY1114" s="254" t="s">
        <v>143</v>
      </c>
    </row>
    <row r="1115" s="14" customFormat="1">
      <c r="A1115" s="14"/>
      <c r="B1115" s="244"/>
      <c r="C1115" s="245"/>
      <c r="D1115" s="235" t="s">
        <v>154</v>
      </c>
      <c r="E1115" s="246" t="s">
        <v>19</v>
      </c>
      <c r="F1115" s="247" t="s">
        <v>1444</v>
      </c>
      <c r="G1115" s="245"/>
      <c r="H1115" s="248">
        <v>43.119999999999997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154</v>
      </c>
      <c r="AU1115" s="254" t="s">
        <v>83</v>
      </c>
      <c r="AV1115" s="14" t="s">
        <v>83</v>
      </c>
      <c r="AW1115" s="14" t="s">
        <v>35</v>
      </c>
      <c r="AX1115" s="14" t="s">
        <v>74</v>
      </c>
      <c r="AY1115" s="254" t="s">
        <v>143</v>
      </c>
    </row>
    <row r="1116" s="14" customFormat="1">
      <c r="A1116" s="14"/>
      <c r="B1116" s="244"/>
      <c r="C1116" s="245"/>
      <c r="D1116" s="235" t="s">
        <v>154</v>
      </c>
      <c r="E1116" s="246" t="s">
        <v>19</v>
      </c>
      <c r="F1116" s="247" t="s">
        <v>1445</v>
      </c>
      <c r="G1116" s="245"/>
      <c r="H1116" s="248">
        <v>229.71199999999999</v>
      </c>
      <c r="I1116" s="249"/>
      <c r="J1116" s="245"/>
      <c r="K1116" s="245"/>
      <c r="L1116" s="250"/>
      <c r="M1116" s="251"/>
      <c r="N1116" s="252"/>
      <c r="O1116" s="252"/>
      <c r="P1116" s="252"/>
      <c r="Q1116" s="252"/>
      <c r="R1116" s="252"/>
      <c r="S1116" s="252"/>
      <c r="T1116" s="253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4" t="s">
        <v>154</v>
      </c>
      <c r="AU1116" s="254" t="s">
        <v>83</v>
      </c>
      <c r="AV1116" s="14" t="s">
        <v>83</v>
      </c>
      <c r="AW1116" s="14" t="s">
        <v>35</v>
      </c>
      <c r="AX1116" s="14" t="s">
        <v>74</v>
      </c>
      <c r="AY1116" s="254" t="s">
        <v>143</v>
      </c>
    </row>
    <row r="1117" s="14" customFormat="1">
      <c r="A1117" s="14"/>
      <c r="B1117" s="244"/>
      <c r="C1117" s="245"/>
      <c r="D1117" s="235" t="s">
        <v>154</v>
      </c>
      <c r="E1117" s="246" t="s">
        <v>19</v>
      </c>
      <c r="F1117" s="247" t="s">
        <v>1446</v>
      </c>
      <c r="G1117" s="245"/>
      <c r="H1117" s="248">
        <v>19.039999999999999</v>
      </c>
      <c r="I1117" s="249"/>
      <c r="J1117" s="245"/>
      <c r="K1117" s="245"/>
      <c r="L1117" s="250"/>
      <c r="M1117" s="251"/>
      <c r="N1117" s="252"/>
      <c r="O1117" s="252"/>
      <c r="P1117" s="252"/>
      <c r="Q1117" s="252"/>
      <c r="R1117" s="252"/>
      <c r="S1117" s="252"/>
      <c r="T1117" s="253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4" t="s">
        <v>154</v>
      </c>
      <c r="AU1117" s="254" t="s">
        <v>83</v>
      </c>
      <c r="AV1117" s="14" t="s">
        <v>83</v>
      </c>
      <c r="AW1117" s="14" t="s">
        <v>35</v>
      </c>
      <c r="AX1117" s="14" t="s">
        <v>74</v>
      </c>
      <c r="AY1117" s="254" t="s">
        <v>143</v>
      </c>
    </row>
    <row r="1118" s="14" customFormat="1">
      <c r="A1118" s="14"/>
      <c r="B1118" s="244"/>
      <c r="C1118" s="245"/>
      <c r="D1118" s="235" t="s">
        <v>154</v>
      </c>
      <c r="E1118" s="246" t="s">
        <v>19</v>
      </c>
      <c r="F1118" s="247" t="s">
        <v>1447</v>
      </c>
      <c r="G1118" s="245"/>
      <c r="H1118" s="248">
        <v>15.792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4" t="s">
        <v>154</v>
      </c>
      <c r="AU1118" s="254" t="s">
        <v>83</v>
      </c>
      <c r="AV1118" s="14" t="s">
        <v>83</v>
      </c>
      <c r="AW1118" s="14" t="s">
        <v>35</v>
      </c>
      <c r="AX1118" s="14" t="s">
        <v>74</v>
      </c>
      <c r="AY1118" s="254" t="s">
        <v>143</v>
      </c>
    </row>
    <row r="1119" s="14" customFormat="1">
      <c r="A1119" s="14"/>
      <c r="B1119" s="244"/>
      <c r="C1119" s="245"/>
      <c r="D1119" s="235" t="s">
        <v>154</v>
      </c>
      <c r="E1119" s="246" t="s">
        <v>19</v>
      </c>
      <c r="F1119" s="247" t="s">
        <v>1448</v>
      </c>
      <c r="G1119" s="245"/>
      <c r="H1119" s="248">
        <v>42.112000000000002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4" t="s">
        <v>154</v>
      </c>
      <c r="AU1119" s="254" t="s">
        <v>83</v>
      </c>
      <c r="AV1119" s="14" t="s">
        <v>83</v>
      </c>
      <c r="AW1119" s="14" t="s">
        <v>35</v>
      </c>
      <c r="AX1119" s="14" t="s">
        <v>74</v>
      </c>
      <c r="AY1119" s="254" t="s">
        <v>143</v>
      </c>
    </row>
    <row r="1120" s="14" customFormat="1">
      <c r="A1120" s="14"/>
      <c r="B1120" s="244"/>
      <c r="C1120" s="245"/>
      <c r="D1120" s="235" t="s">
        <v>154</v>
      </c>
      <c r="E1120" s="246" t="s">
        <v>19</v>
      </c>
      <c r="F1120" s="247" t="s">
        <v>1449</v>
      </c>
      <c r="G1120" s="245"/>
      <c r="H1120" s="248">
        <v>94.640000000000001</v>
      </c>
      <c r="I1120" s="249"/>
      <c r="J1120" s="245"/>
      <c r="K1120" s="245"/>
      <c r="L1120" s="250"/>
      <c r="M1120" s="251"/>
      <c r="N1120" s="252"/>
      <c r="O1120" s="252"/>
      <c r="P1120" s="252"/>
      <c r="Q1120" s="252"/>
      <c r="R1120" s="252"/>
      <c r="S1120" s="252"/>
      <c r="T1120" s="253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4" t="s">
        <v>154</v>
      </c>
      <c r="AU1120" s="254" t="s">
        <v>83</v>
      </c>
      <c r="AV1120" s="14" t="s">
        <v>83</v>
      </c>
      <c r="AW1120" s="14" t="s">
        <v>35</v>
      </c>
      <c r="AX1120" s="14" t="s">
        <v>74</v>
      </c>
      <c r="AY1120" s="254" t="s">
        <v>143</v>
      </c>
    </row>
    <row r="1121" s="14" customFormat="1">
      <c r="A1121" s="14"/>
      <c r="B1121" s="244"/>
      <c r="C1121" s="245"/>
      <c r="D1121" s="235" t="s">
        <v>154</v>
      </c>
      <c r="E1121" s="246" t="s">
        <v>19</v>
      </c>
      <c r="F1121" s="247" t="s">
        <v>1450</v>
      </c>
      <c r="G1121" s="245"/>
      <c r="H1121" s="248">
        <v>57.960000000000001</v>
      </c>
      <c r="I1121" s="249"/>
      <c r="J1121" s="245"/>
      <c r="K1121" s="245"/>
      <c r="L1121" s="250"/>
      <c r="M1121" s="251"/>
      <c r="N1121" s="252"/>
      <c r="O1121" s="252"/>
      <c r="P1121" s="252"/>
      <c r="Q1121" s="252"/>
      <c r="R1121" s="252"/>
      <c r="S1121" s="252"/>
      <c r="T1121" s="253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4" t="s">
        <v>154</v>
      </c>
      <c r="AU1121" s="254" t="s">
        <v>83</v>
      </c>
      <c r="AV1121" s="14" t="s">
        <v>83</v>
      </c>
      <c r="AW1121" s="14" t="s">
        <v>35</v>
      </c>
      <c r="AX1121" s="14" t="s">
        <v>74</v>
      </c>
      <c r="AY1121" s="254" t="s">
        <v>143</v>
      </c>
    </row>
    <row r="1122" s="14" customFormat="1">
      <c r="A1122" s="14"/>
      <c r="B1122" s="244"/>
      <c r="C1122" s="245"/>
      <c r="D1122" s="235" t="s">
        <v>154</v>
      </c>
      <c r="E1122" s="246" t="s">
        <v>19</v>
      </c>
      <c r="F1122" s="247" t="s">
        <v>1451</v>
      </c>
      <c r="G1122" s="245"/>
      <c r="H1122" s="248">
        <v>19.544</v>
      </c>
      <c r="I1122" s="249"/>
      <c r="J1122" s="245"/>
      <c r="K1122" s="245"/>
      <c r="L1122" s="250"/>
      <c r="M1122" s="251"/>
      <c r="N1122" s="252"/>
      <c r="O1122" s="252"/>
      <c r="P1122" s="252"/>
      <c r="Q1122" s="252"/>
      <c r="R1122" s="252"/>
      <c r="S1122" s="252"/>
      <c r="T1122" s="253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4" t="s">
        <v>154</v>
      </c>
      <c r="AU1122" s="254" t="s">
        <v>83</v>
      </c>
      <c r="AV1122" s="14" t="s">
        <v>83</v>
      </c>
      <c r="AW1122" s="14" t="s">
        <v>35</v>
      </c>
      <c r="AX1122" s="14" t="s">
        <v>74</v>
      </c>
      <c r="AY1122" s="254" t="s">
        <v>143</v>
      </c>
    </row>
    <row r="1123" s="14" customFormat="1">
      <c r="A1123" s="14"/>
      <c r="B1123" s="244"/>
      <c r="C1123" s="245"/>
      <c r="D1123" s="235" t="s">
        <v>154</v>
      </c>
      <c r="E1123" s="246" t="s">
        <v>19</v>
      </c>
      <c r="F1123" s="247" t="s">
        <v>1452</v>
      </c>
      <c r="G1123" s="245"/>
      <c r="H1123" s="248">
        <v>38.024000000000001</v>
      </c>
      <c r="I1123" s="249"/>
      <c r="J1123" s="245"/>
      <c r="K1123" s="245"/>
      <c r="L1123" s="250"/>
      <c r="M1123" s="251"/>
      <c r="N1123" s="252"/>
      <c r="O1123" s="252"/>
      <c r="P1123" s="252"/>
      <c r="Q1123" s="252"/>
      <c r="R1123" s="252"/>
      <c r="S1123" s="252"/>
      <c r="T1123" s="25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4" t="s">
        <v>154</v>
      </c>
      <c r="AU1123" s="254" t="s">
        <v>83</v>
      </c>
      <c r="AV1123" s="14" t="s">
        <v>83</v>
      </c>
      <c r="AW1123" s="14" t="s">
        <v>35</v>
      </c>
      <c r="AX1123" s="14" t="s">
        <v>74</v>
      </c>
      <c r="AY1123" s="254" t="s">
        <v>143</v>
      </c>
    </row>
    <row r="1124" s="14" customFormat="1">
      <c r="A1124" s="14"/>
      <c r="B1124" s="244"/>
      <c r="C1124" s="245"/>
      <c r="D1124" s="235" t="s">
        <v>154</v>
      </c>
      <c r="E1124" s="246" t="s">
        <v>19</v>
      </c>
      <c r="F1124" s="247" t="s">
        <v>1453</v>
      </c>
      <c r="G1124" s="245"/>
      <c r="H1124" s="248">
        <v>-531.83199999999999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4" t="s">
        <v>154</v>
      </c>
      <c r="AU1124" s="254" t="s">
        <v>83</v>
      </c>
      <c r="AV1124" s="14" t="s">
        <v>83</v>
      </c>
      <c r="AW1124" s="14" t="s">
        <v>35</v>
      </c>
      <c r="AX1124" s="14" t="s">
        <v>74</v>
      </c>
      <c r="AY1124" s="254" t="s">
        <v>143</v>
      </c>
    </row>
    <row r="1125" s="13" customFormat="1">
      <c r="A1125" s="13"/>
      <c r="B1125" s="233"/>
      <c r="C1125" s="234"/>
      <c r="D1125" s="235" t="s">
        <v>154</v>
      </c>
      <c r="E1125" s="236" t="s">
        <v>19</v>
      </c>
      <c r="F1125" s="237" t="s">
        <v>1454</v>
      </c>
      <c r="G1125" s="234"/>
      <c r="H1125" s="236" t="s">
        <v>19</v>
      </c>
      <c r="I1125" s="238"/>
      <c r="J1125" s="234"/>
      <c r="K1125" s="234"/>
      <c r="L1125" s="239"/>
      <c r="M1125" s="240"/>
      <c r="N1125" s="241"/>
      <c r="O1125" s="241"/>
      <c r="P1125" s="241"/>
      <c r="Q1125" s="241"/>
      <c r="R1125" s="241"/>
      <c r="S1125" s="241"/>
      <c r="T1125" s="24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3" t="s">
        <v>154</v>
      </c>
      <c r="AU1125" s="243" t="s">
        <v>83</v>
      </c>
      <c r="AV1125" s="13" t="s">
        <v>81</v>
      </c>
      <c r="AW1125" s="13" t="s">
        <v>35</v>
      </c>
      <c r="AX1125" s="13" t="s">
        <v>74</v>
      </c>
      <c r="AY1125" s="243" t="s">
        <v>143</v>
      </c>
    </row>
    <row r="1126" s="14" customFormat="1">
      <c r="A1126" s="14"/>
      <c r="B1126" s="244"/>
      <c r="C1126" s="245"/>
      <c r="D1126" s="235" t="s">
        <v>154</v>
      </c>
      <c r="E1126" s="246" t="s">
        <v>19</v>
      </c>
      <c r="F1126" s="247" t="s">
        <v>1455</v>
      </c>
      <c r="G1126" s="245"/>
      <c r="H1126" s="248">
        <v>149.47800000000001</v>
      </c>
      <c r="I1126" s="249"/>
      <c r="J1126" s="245"/>
      <c r="K1126" s="245"/>
      <c r="L1126" s="250"/>
      <c r="M1126" s="251"/>
      <c r="N1126" s="252"/>
      <c r="O1126" s="252"/>
      <c r="P1126" s="252"/>
      <c r="Q1126" s="252"/>
      <c r="R1126" s="252"/>
      <c r="S1126" s="252"/>
      <c r="T1126" s="253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4" t="s">
        <v>154</v>
      </c>
      <c r="AU1126" s="254" t="s">
        <v>83</v>
      </c>
      <c r="AV1126" s="14" t="s">
        <v>83</v>
      </c>
      <c r="AW1126" s="14" t="s">
        <v>35</v>
      </c>
      <c r="AX1126" s="14" t="s">
        <v>74</v>
      </c>
      <c r="AY1126" s="254" t="s">
        <v>143</v>
      </c>
    </row>
    <row r="1127" s="14" customFormat="1">
      <c r="A1127" s="14"/>
      <c r="B1127" s="244"/>
      <c r="C1127" s="245"/>
      <c r="D1127" s="235" t="s">
        <v>154</v>
      </c>
      <c r="E1127" s="246" t="s">
        <v>19</v>
      </c>
      <c r="F1127" s="247" t="s">
        <v>1456</v>
      </c>
      <c r="G1127" s="245"/>
      <c r="H1127" s="248">
        <v>98.447999999999993</v>
      </c>
      <c r="I1127" s="249"/>
      <c r="J1127" s="245"/>
      <c r="K1127" s="245"/>
      <c r="L1127" s="250"/>
      <c r="M1127" s="251"/>
      <c r="N1127" s="252"/>
      <c r="O1127" s="252"/>
      <c r="P1127" s="252"/>
      <c r="Q1127" s="252"/>
      <c r="R1127" s="252"/>
      <c r="S1127" s="252"/>
      <c r="T1127" s="253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4" t="s">
        <v>154</v>
      </c>
      <c r="AU1127" s="254" t="s">
        <v>83</v>
      </c>
      <c r="AV1127" s="14" t="s">
        <v>83</v>
      </c>
      <c r="AW1127" s="14" t="s">
        <v>35</v>
      </c>
      <c r="AX1127" s="14" t="s">
        <v>74</v>
      </c>
      <c r="AY1127" s="254" t="s">
        <v>143</v>
      </c>
    </row>
    <row r="1128" s="14" customFormat="1">
      <c r="A1128" s="14"/>
      <c r="B1128" s="244"/>
      <c r="C1128" s="245"/>
      <c r="D1128" s="235" t="s">
        <v>154</v>
      </c>
      <c r="E1128" s="246" t="s">
        <v>19</v>
      </c>
      <c r="F1128" s="247" t="s">
        <v>1457</v>
      </c>
      <c r="G1128" s="245"/>
      <c r="H1128" s="248">
        <v>64.260000000000005</v>
      </c>
      <c r="I1128" s="249"/>
      <c r="J1128" s="245"/>
      <c r="K1128" s="245"/>
      <c r="L1128" s="250"/>
      <c r="M1128" s="251"/>
      <c r="N1128" s="252"/>
      <c r="O1128" s="252"/>
      <c r="P1128" s="252"/>
      <c r="Q1128" s="252"/>
      <c r="R1128" s="252"/>
      <c r="S1128" s="252"/>
      <c r="T1128" s="253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4" t="s">
        <v>154</v>
      </c>
      <c r="AU1128" s="254" t="s">
        <v>83</v>
      </c>
      <c r="AV1128" s="14" t="s">
        <v>83</v>
      </c>
      <c r="AW1128" s="14" t="s">
        <v>35</v>
      </c>
      <c r="AX1128" s="14" t="s">
        <v>74</v>
      </c>
      <c r="AY1128" s="254" t="s">
        <v>143</v>
      </c>
    </row>
    <row r="1129" s="14" customFormat="1">
      <c r="A1129" s="14"/>
      <c r="B1129" s="244"/>
      <c r="C1129" s="245"/>
      <c r="D1129" s="235" t="s">
        <v>154</v>
      </c>
      <c r="E1129" s="246" t="s">
        <v>19</v>
      </c>
      <c r="F1129" s="247" t="s">
        <v>1458</v>
      </c>
      <c r="G1129" s="245"/>
      <c r="H1129" s="248">
        <v>-97.775999999999996</v>
      </c>
      <c r="I1129" s="249"/>
      <c r="J1129" s="245"/>
      <c r="K1129" s="245"/>
      <c r="L1129" s="250"/>
      <c r="M1129" s="251"/>
      <c r="N1129" s="252"/>
      <c r="O1129" s="252"/>
      <c r="P1129" s="252"/>
      <c r="Q1129" s="252"/>
      <c r="R1129" s="252"/>
      <c r="S1129" s="252"/>
      <c r="T1129" s="253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4" t="s">
        <v>154</v>
      </c>
      <c r="AU1129" s="254" t="s">
        <v>83</v>
      </c>
      <c r="AV1129" s="14" t="s">
        <v>83</v>
      </c>
      <c r="AW1129" s="14" t="s">
        <v>35</v>
      </c>
      <c r="AX1129" s="14" t="s">
        <v>74</v>
      </c>
      <c r="AY1129" s="254" t="s">
        <v>143</v>
      </c>
    </row>
    <row r="1130" s="13" customFormat="1">
      <c r="A1130" s="13"/>
      <c r="B1130" s="233"/>
      <c r="C1130" s="234"/>
      <c r="D1130" s="235" t="s">
        <v>154</v>
      </c>
      <c r="E1130" s="236" t="s">
        <v>19</v>
      </c>
      <c r="F1130" s="237" t="s">
        <v>1459</v>
      </c>
      <c r="G1130" s="234"/>
      <c r="H1130" s="236" t="s">
        <v>19</v>
      </c>
      <c r="I1130" s="238"/>
      <c r="J1130" s="234"/>
      <c r="K1130" s="234"/>
      <c r="L1130" s="239"/>
      <c r="M1130" s="240"/>
      <c r="N1130" s="241"/>
      <c r="O1130" s="241"/>
      <c r="P1130" s="241"/>
      <c r="Q1130" s="241"/>
      <c r="R1130" s="241"/>
      <c r="S1130" s="241"/>
      <c r="T1130" s="242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3" t="s">
        <v>154</v>
      </c>
      <c r="AU1130" s="243" t="s">
        <v>83</v>
      </c>
      <c r="AV1130" s="13" t="s">
        <v>81</v>
      </c>
      <c r="AW1130" s="13" t="s">
        <v>35</v>
      </c>
      <c r="AX1130" s="13" t="s">
        <v>74</v>
      </c>
      <c r="AY1130" s="243" t="s">
        <v>143</v>
      </c>
    </row>
    <row r="1131" s="14" customFormat="1">
      <c r="A1131" s="14"/>
      <c r="B1131" s="244"/>
      <c r="C1131" s="245"/>
      <c r="D1131" s="235" t="s">
        <v>154</v>
      </c>
      <c r="E1131" s="246" t="s">
        <v>19</v>
      </c>
      <c r="F1131" s="247" t="s">
        <v>1460</v>
      </c>
      <c r="G1131" s="245"/>
      <c r="H1131" s="248">
        <v>115.904</v>
      </c>
      <c r="I1131" s="249"/>
      <c r="J1131" s="245"/>
      <c r="K1131" s="245"/>
      <c r="L1131" s="250"/>
      <c r="M1131" s="251"/>
      <c r="N1131" s="252"/>
      <c r="O1131" s="252"/>
      <c r="P1131" s="252"/>
      <c r="Q1131" s="252"/>
      <c r="R1131" s="252"/>
      <c r="S1131" s="252"/>
      <c r="T1131" s="25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4" t="s">
        <v>154</v>
      </c>
      <c r="AU1131" s="254" t="s">
        <v>83</v>
      </c>
      <c r="AV1131" s="14" t="s">
        <v>83</v>
      </c>
      <c r="AW1131" s="14" t="s">
        <v>35</v>
      </c>
      <c r="AX1131" s="14" t="s">
        <v>74</v>
      </c>
      <c r="AY1131" s="254" t="s">
        <v>143</v>
      </c>
    </row>
    <row r="1132" s="14" customFormat="1">
      <c r="A1132" s="14"/>
      <c r="B1132" s="244"/>
      <c r="C1132" s="245"/>
      <c r="D1132" s="235" t="s">
        <v>154</v>
      </c>
      <c r="E1132" s="246" t="s">
        <v>19</v>
      </c>
      <c r="F1132" s="247" t="s">
        <v>1461</v>
      </c>
      <c r="G1132" s="245"/>
      <c r="H1132" s="248">
        <v>-11.52</v>
      </c>
      <c r="I1132" s="249"/>
      <c r="J1132" s="245"/>
      <c r="K1132" s="245"/>
      <c r="L1132" s="250"/>
      <c r="M1132" s="251"/>
      <c r="N1132" s="252"/>
      <c r="O1132" s="252"/>
      <c r="P1132" s="252"/>
      <c r="Q1132" s="252"/>
      <c r="R1132" s="252"/>
      <c r="S1132" s="252"/>
      <c r="T1132" s="253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4" t="s">
        <v>154</v>
      </c>
      <c r="AU1132" s="254" t="s">
        <v>83</v>
      </c>
      <c r="AV1132" s="14" t="s">
        <v>83</v>
      </c>
      <c r="AW1132" s="14" t="s">
        <v>35</v>
      </c>
      <c r="AX1132" s="14" t="s">
        <v>74</v>
      </c>
      <c r="AY1132" s="254" t="s">
        <v>143</v>
      </c>
    </row>
    <row r="1133" s="14" customFormat="1">
      <c r="A1133" s="14"/>
      <c r="B1133" s="244"/>
      <c r="C1133" s="245"/>
      <c r="D1133" s="235" t="s">
        <v>154</v>
      </c>
      <c r="E1133" s="246" t="s">
        <v>19</v>
      </c>
      <c r="F1133" s="247" t="s">
        <v>1462</v>
      </c>
      <c r="G1133" s="245"/>
      <c r="H1133" s="248">
        <v>3.7400000000000002</v>
      </c>
      <c r="I1133" s="249"/>
      <c r="J1133" s="245"/>
      <c r="K1133" s="245"/>
      <c r="L1133" s="250"/>
      <c r="M1133" s="251"/>
      <c r="N1133" s="252"/>
      <c r="O1133" s="252"/>
      <c r="P1133" s="252"/>
      <c r="Q1133" s="252"/>
      <c r="R1133" s="252"/>
      <c r="S1133" s="252"/>
      <c r="T1133" s="253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4" t="s">
        <v>154</v>
      </c>
      <c r="AU1133" s="254" t="s">
        <v>83</v>
      </c>
      <c r="AV1133" s="14" t="s">
        <v>83</v>
      </c>
      <c r="AW1133" s="14" t="s">
        <v>35</v>
      </c>
      <c r="AX1133" s="14" t="s">
        <v>74</v>
      </c>
      <c r="AY1133" s="254" t="s">
        <v>143</v>
      </c>
    </row>
    <row r="1134" s="14" customFormat="1">
      <c r="A1134" s="14"/>
      <c r="B1134" s="244"/>
      <c r="C1134" s="245"/>
      <c r="D1134" s="235" t="s">
        <v>154</v>
      </c>
      <c r="E1134" s="246" t="s">
        <v>19</v>
      </c>
      <c r="F1134" s="247" t="s">
        <v>1463</v>
      </c>
      <c r="G1134" s="245"/>
      <c r="H1134" s="248">
        <v>152.31999999999999</v>
      </c>
      <c r="I1134" s="249"/>
      <c r="J1134" s="245"/>
      <c r="K1134" s="245"/>
      <c r="L1134" s="250"/>
      <c r="M1134" s="251"/>
      <c r="N1134" s="252"/>
      <c r="O1134" s="252"/>
      <c r="P1134" s="252"/>
      <c r="Q1134" s="252"/>
      <c r="R1134" s="252"/>
      <c r="S1134" s="252"/>
      <c r="T1134" s="253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4" t="s">
        <v>154</v>
      </c>
      <c r="AU1134" s="254" t="s">
        <v>83</v>
      </c>
      <c r="AV1134" s="14" t="s">
        <v>83</v>
      </c>
      <c r="AW1134" s="14" t="s">
        <v>35</v>
      </c>
      <c r="AX1134" s="14" t="s">
        <v>74</v>
      </c>
      <c r="AY1134" s="254" t="s">
        <v>143</v>
      </c>
    </row>
    <row r="1135" s="13" customFormat="1">
      <c r="A1135" s="13"/>
      <c r="B1135" s="233"/>
      <c r="C1135" s="234"/>
      <c r="D1135" s="235" t="s">
        <v>154</v>
      </c>
      <c r="E1135" s="236" t="s">
        <v>19</v>
      </c>
      <c r="F1135" s="237" t="s">
        <v>1464</v>
      </c>
      <c r="G1135" s="234"/>
      <c r="H1135" s="236" t="s">
        <v>19</v>
      </c>
      <c r="I1135" s="238"/>
      <c r="J1135" s="234"/>
      <c r="K1135" s="234"/>
      <c r="L1135" s="239"/>
      <c r="M1135" s="240"/>
      <c r="N1135" s="241"/>
      <c r="O1135" s="241"/>
      <c r="P1135" s="241"/>
      <c r="Q1135" s="241"/>
      <c r="R1135" s="241"/>
      <c r="S1135" s="241"/>
      <c r="T1135" s="24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3" t="s">
        <v>154</v>
      </c>
      <c r="AU1135" s="243" t="s">
        <v>83</v>
      </c>
      <c r="AV1135" s="13" t="s">
        <v>81</v>
      </c>
      <c r="AW1135" s="13" t="s">
        <v>35</v>
      </c>
      <c r="AX1135" s="13" t="s">
        <v>74</v>
      </c>
      <c r="AY1135" s="243" t="s">
        <v>143</v>
      </c>
    </row>
    <row r="1136" s="13" customFormat="1">
      <c r="A1136" s="13"/>
      <c r="B1136" s="233"/>
      <c r="C1136" s="234"/>
      <c r="D1136" s="235" t="s">
        <v>154</v>
      </c>
      <c r="E1136" s="236" t="s">
        <v>19</v>
      </c>
      <c r="F1136" s="237" t="s">
        <v>1465</v>
      </c>
      <c r="G1136" s="234"/>
      <c r="H1136" s="236" t="s">
        <v>19</v>
      </c>
      <c r="I1136" s="238"/>
      <c r="J1136" s="234"/>
      <c r="K1136" s="234"/>
      <c r="L1136" s="239"/>
      <c r="M1136" s="240"/>
      <c r="N1136" s="241"/>
      <c r="O1136" s="241"/>
      <c r="P1136" s="241"/>
      <c r="Q1136" s="241"/>
      <c r="R1136" s="241"/>
      <c r="S1136" s="241"/>
      <c r="T1136" s="24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3" t="s">
        <v>154</v>
      </c>
      <c r="AU1136" s="243" t="s">
        <v>83</v>
      </c>
      <c r="AV1136" s="13" t="s">
        <v>81</v>
      </c>
      <c r="AW1136" s="13" t="s">
        <v>35</v>
      </c>
      <c r="AX1136" s="13" t="s">
        <v>74</v>
      </c>
      <c r="AY1136" s="243" t="s">
        <v>143</v>
      </c>
    </row>
    <row r="1137" s="14" customFormat="1">
      <c r="A1137" s="14"/>
      <c r="B1137" s="244"/>
      <c r="C1137" s="245"/>
      <c r="D1137" s="235" t="s">
        <v>154</v>
      </c>
      <c r="E1137" s="246" t="s">
        <v>19</v>
      </c>
      <c r="F1137" s="247" t="s">
        <v>1466</v>
      </c>
      <c r="G1137" s="245"/>
      <c r="H1137" s="248">
        <v>288.95999999999998</v>
      </c>
      <c r="I1137" s="249"/>
      <c r="J1137" s="245"/>
      <c r="K1137" s="245"/>
      <c r="L1137" s="250"/>
      <c r="M1137" s="251"/>
      <c r="N1137" s="252"/>
      <c r="O1137" s="252"/>
      <c r="P1137" s="252"/>
      <c r="Q1137" s="252"/>
      <c r="R1137" s="252"/>
      <c r="S1137" s="252"/>
      <c r="T1137" s="253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4" t="s">
        <v>154</v>
      </c>
      <c r="AU1137" s="254" t="s">
        <v>83</v>
      </c>
      <c r="AV1137" s="14" t="s">
        <v>83</v>
      </c>
      <c r="AW1137" s="14" t="s">
        <v>35</v>
      </c>
      <c r="AX1137" s="14" t="s">
        <v>74</v>
      </c>
      <c r="AY1137" s="254" t="s">
        <v>143</v>
      </c>
    </row>
    <row r="1138" s="14" customFormat="1">
      <c r="A1138" s="14"/>
      <c r="B1138" s="244"/>
      <c r="C1138" s="245"/>
      <c r="D1138" s="235" t="s">
        <v>154</v>
      </c>
      <c r="E1138" s="246" t="s">
        <v>19</v>
      </c>
      <c r="F1138" s="247" t="s">
        <v>1467</v>
      </c>
      <c r="G1138" s="245"/>
      <c r="H1138" s="248">
        <v>-24.079999999999998</v>
      </c>
      <c r="I1138" s="249"/>
      <c r="J1138" s="245"/>
      <c r="K1138" s="245"/>
      <c r="L1138" s="250"/>
      <c r="M1138" s="251"/>
      <c r="N1138" s="252"/>
      <c r="O1138" s="252"/>
      <c r="P1138" s="252"/>
      <c r="Q1138" s="252"/>
      <c r="R1138" s="252"/>
      <c r="S1138" s="252"/>
      <c r="T1138" s="25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4" t="s">
        <v>154</v>
      </c>
      <c r="AU1138" s="254" t="s">
        <v>83</v>
      </c>
      <c r="AV1138" s="14" t="s">
        <v>83</v>
      </c>
      <c r="AW1138" s="14" t="s">
        <v>35</v>
      </c>
      <c r="AX1138" s="14" t="s">
        <v>74</v>
      </c>
      <c r="AY1138" s="254" t="s">
        <v>143</v>
      </c>
    </row>
    <row r="1139" s="13" customFormat="1">
      <c r="A1139" s="13"/>
      <c r="B1139" s="233"/>
      <c r="C1139" s="234"/>
      <c r="D1139" s="235" t="s">
        <v>154</v>
      </c>
      <c r="E1139" s="236" t="s">
        <v>19</v>
      </c>
      <c r="F1139" s="237" t="s">
        <v>1468</v>
      </c>
      <c r="G1139" s="234"/>
      <c r="H1139" s="236" t="s">
        <v>19</v>
      </c>
      <c r="I1139" s="238"/>
      <c r="J1139" s="234"/>
      <c r="K1139" s="234"/>
      <c r="L1139" s="239"/>
      <c r="M1139" s="240"/>
      <c r="N1139" s="241"/>
      <c r="O1139" s="241"/>
      <c r="P1139" s="241"/>
      <c r="Q1139" s="241"/>
      <c r="R1139" s="241"/>
      <c r="S1139" s="241"/>
      <c r="T1139" s="242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3" t="s">
        <v>154</v>
      </c>
      <c r="AU1139" s="243" t="s">
        <v>83</v>
      </c>
      <c r="AV1139" s="13" t="s">
        <v>81</v>
      </c>
      <c r="AW1139" s="13" t="s">
        <v>35</v>
      </c>
      <c r="AX1139" s="13" t="s">
        <v>74</v>
      </c>
      <c r="AY1139" s="243" t="s">
        <v>143</v>
      </c>
    </row>
    <row r="1140" s="14" customFormat="1">
      <c r="A1140" s="14"/>
      <c r="B1140" s="244"/>
      <c r="C1140" s="245"/>
      <c r="D1140" s="235" t="s">
        <v>154</v>
      </c>
      <c r="E1140" s="246" t="s">
        <v>19</v>
      </c>
      <c r="F1140" s="247" t="s">
        <v>1469</v>
      </c>
      <c r="G1140" s="245"/>
      <c r="H1140" s="248">
        <v>140.22</v>
      </c>
      <c r="I1140" s="249"/>
      <c r="J1140" s="245"/>
      <c r="K1140" s="245"/>
      <c r="L1140" s="250"/>
      <c r="M1140" s="251"/>
      <c r="N1140" s="252"/>
      <c r="O1140" s="252"/>
      <c r="P1140" s="252"/>
      <c r="Q1140" s="252"/>
      <c r="R1140" s="252"/>
      <c r="S1140" s="252"/>
      <c r="T1140" s="253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4" t="s">
        <v>154</v>
      </c>
      <c r="AU1140" s="254" t="s">
        <v>83</v>
      </c>
      <c r="AV1140" s="14" t="s">
        <v>83</v>
      </c>
      <c r="AW1140" s="14" t="s">
        <v>35</v>
      </c>
      <c r="AX1140" s="14" t="s">
        <v>74</v>
      </c>
      <c r="AY1140" s="254" t="s">
        <v>143</v>
      </c>
    </row>
    <row r="1141" s="14" customFormat="1">
      <c r="A1141" s="14"/>
      <c r="B1141" s="244"/>
      <c r="C1141" s="245"/>
      <c r="D1141" s="235" t="s">
        <v>154</v>
      </c>
      <c r="E1141" s="246" t="s">
        <v>19</v>
      </c>
      <c r="F1141" s="247" t="s">
        <v>1470</v>
      </c>
      <c r="G1141" s="245"/>
      <c r="H1141" s="248">
        <v>-3.4199999999999999</v>
      </c>
      <c r="I1141" s="249"/>
      <c r="J1141" s="245"/>
      <c r="K1141" s="245"/>
      <c r="L1141" s="250"/>
      <c r="M1141" s="251"/>
      <c r="N1141" s="252"/>
      <c r="O1141" s="252"/>
      <c r="P1141" s="252"/>
      <c r="Q1141" s="252"/>
      <c r="R1141" s="252"/>
      <c r="S1141" s="252"/>
      <c r="T1141" s="253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4" t="s">
        <v>154</v>
      </c>
      <c r="AU1141" s="254" t="s">
        <v>83</v>
      </c>
      <c r="AV1141" s="14" t="s">
        <v>83</v>
      </c>
      <c r="AW1141" s="14" t="s">
        <v>35</v>
      </c>
      <c r="AX1141" s="14" t="s">
        <v>74</v>
      </c>
      <c r="AY1141" s="254" t="s">
        <v>143</v>
      </c>
    </row>
    <row r="1142" s="14" customFormat="1">
      <c r="A1142" s="14"/>
      <c r="B1142" s="244"/>
      <c r="C1142" s="245"/>
      <c r="D1142" s="235" t="s">
        <v>154</v>
      </c>
      <c r="E1142" s="246" t="s">
        <v>19</v>
      </c>
      <c r="F1142" s="247" t="s">
        <v>1471</v>
      </c>
      <c r="G1142" s="245"/>
      <c r="H1142" s="248">
        <v>3.6000000000000001</v>
      </c>
      <c r="I1142" s="249"/>
      <c r="J1142" s="245"/>
      <c r="K1142" s="245"/>
      <c r="L1142" s="250"/>
      <c r="M1142" s="251"/>
      <c r="N1142" s="252"/>
      <c r="O1142" s="252"/>
      <c r="P1142" s="252"/>
      <c r="Q1142" s="252"/>
      <c r="R1142" s="252"/>
      <c r="S1142" s="252"/>
      <c r="T1142" s="253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4" t="s">
        <v>154</v>
      </c>
      <c r="AU1142" s="254" t="s">
        <v>83</v>
      </c>
      <c r="AV1142" s="14" t="s">
        <v>83</v>
      </c>
      <c r="AW1142" s="14" t="s">
        <v>35</v>
      </c>
      <c r="AX1142" s="14" t="s">
        <v>74</v>
      </c>
      <c r="AY1142" s="254" t="s">
        <v>143</v>
      </c>
    </row>
    <row r="1143" s="14" customFormat="1">
      <c r="A1143" s="14"/>
      <c r="B1143" s="244"/>
      <c r="C1143" s="245"/>
      <c r="D1143" s="235" t="s">
        <v>154</v>
      </c>
      <c r="E1143" s="246" t="s">
        <v>19</v>
      </c>
      <c r="F1143" s="247" t="s">
        <v>1472</v>
      </c>
      <c r="G1143" s="245"/>
      <c r="H1143" s="248">
        <v>79.200000000000003</v>
      </c>
      <c r="I1143" s="249"/>
      <c r="J1143" s="245"/>
      <c r="K1143" s="245"/>
      <c r="L1143" s="250"/>
      <c r="M1143" s="251"/>
      <c r="N1143" s="252"/>
      <c r="O1143" s="252"/>
      <c r="P1143" s="252"/>
      <c r="Q1143" s="252"/>
      <c r="R1143" s="252"/>
      <c r="S1143" s="252"/>
      <c r="T1143" s="253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4" t="s">
        <v>154</v>
      </c>
      <c r="AU1143" s="254" t="s">
        <v>83</v>
      </c>
      <c r="AV1143" s="14" t="s">
        <v>83</v>
      </c>
      <c r="AW1143" s="14" t="s">
        <v>35</v>
      </c>
      <c r="AX1143" s="14" t="s">
        <v>74</v>
      </c>
      <c r="AY1143" s="254" t="s">
        <v>143</v>
      </c>
    </row>
    <row r="1144" s="14" customFormat="1">
      <c r="A1144" s="14"/>
      <c r="B1144" s="244"/>
      <c r="C1144" s="245"/>
      <c r="D1144" s="235" t="s">
        <v>154</v>
      </c>
      <c r="E1144" s="246" t="s">
        <v>19</v>
      </c>
      <c r="F1144" s="247" t="s">
        <v>1473</v>
      </c>
      <c r="G1144" s="245"/>
      <c r="H1144" s="248">
        <v>-3.6000000000000001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4" t="s">
        <v>154</v>
      </c>
      <c r="AU1144" s="254" t="s">
        <v>83</v>
      </c>
      <c r="AV1144" s="14" t="s">
        <v>83</v>
      </c>
      <c r="AW1144" s="14" t="s">
        <v>35</v>
      </c>
      <c r="AX1144" s="14" t="s">
        <v>74</v>
      </c>
      <c r="AY1144" s="254" t="s">
        <v>143</v>
      </c>
    </row>
    <row r="1145" s="13" customFormat="1">
      <c r="A1145" s="13"/>
      <c r="B1145" s="233"/>
      <c r="C1145" s="234"/>
      <c r="D1145" s="235" t="s">
        <v>154</v>
      </c>
      <c r="E1145" s="236" t="s">
        <v>19</v>
      </c>
      <c r="F1145" s="237" t="s">
        <v>1474</v>
      </c>
      <c r="G1145" s="234"/>
      <c r="H1145" s="236" t="s">
        <v>19</v>
      </c>
      <c r="I1145" s="238"/>
      <c r="J1145" s="234"/>
      <c r="K1145" s="234"/>
      <c r="L1145" s="239"/>
      <c r="M1145" s="240"/>
      <c r="N1145" s="241"/>
      <c r="O1145" s="241"/>
      <c r="P1145" s="241"/>
      <c r="Q1145" s="241"/>
      <c r="R1145" s="241"/>
      <c r="S1145" s="241"/>
      <c r="T1145" s="242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3" t="s">
        <v>154</v>
      </c>
      <c r="AU1145" s="243" t="s">
        <v>83</v>
      </c>
      <c r="AV1145" s="13" t="s">
        <v>81</v>
      </c>
      <c r="AW1145" s="13" t="s">
        <v>35</v>
      </c>
      <c r="AX1145" s="13" t="s">
        <v>74</v>
      </c>
      <c r="AY1145" s="243" t="s">
        <v>143</v>
      </c>
    </row>
    <row r="1146" s="14" customFormat="1">
      <c r="A1146" s="14"/>
      <c r="B1146" s="244"/>
      <c r="C1146" s="245"/>
      <c r="D1146" s="235" t="s">
        <v>154</v>
      </c>
      <c r="E1146" s="246" t="s">
        <v>19</v>
      </c>
      <c r="F1146" s="247" t="s">
        <v>1475</v>
      </c>
      <c r="G1146" s="245"/>
      <c r="H1146" s="248">
        <v>89.855999999999995</v>
      </c>
      <c r="I1146" s="249"/>
      <c r="J1146" s="245"/>
      <c r="K1146" s="245"/>
      <c r="L1146" s="250"/>
      <c r="M1146" s="251"/>
      <c r="N1146" s="252"/>
      <c r="O1146" s="252"/>
      <c r="P1146" s="252"/>
      <c r="Q1146" s="252"/>
      <c r="R1146" s="252"/>
      <c r="S1146" s="252"/>
      <c r="T1146" s="253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4" t="s">
        <v>154</v>
      </c>
      <c r="AU1146" s="254" t="s">
        <v>83</v>
      </c>
      <c r="AV1146" s="14" t="s">
        <v>83</v>
      </c>
      <c r="AW1146" s="14" t="s">
        <v>35</v>
      </c>
      <c r="AX1146" s="14" t="s">
        <v>74</v>
      </c>
      <c r="AY1146" s="254" t="s">
        <v>143</v>
      </c>
    </row>
    <row r="1147" s="14" customFormat="1">
      <c r="A1147" s="14"/>
      <c r="B1147" s="244"/>
      <c r="C1147" s="245"/>
      <c r="D1147" s="235" t="s">
        <v>154</v>
      </c>
      <c r="E1147" s="246" t="s">
        <v>19</v>
      </c>
      <c r="F1147" s="247" t="s">
        <v>1476</v>
      </c>
      <c r="G1147" s="245"/>
      <c r="H1147" s="248">
        <v>-3.456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154</v>
      </c>
      <c r="AU1147" s="254" t="s">
        <v>83</v>
      </c>
      <c r="AV1147" s="14" t="s">
        <v>83</v>
      </c>
      <c r="AW1147" s="14" t="s">
        <v>35</v>
      </c>
      <c r="AX1147" s="14" t="s">
        <v>74</v>
      </c>
      <c r="AY1147" s="254" t="s">
        <v>143</v>
      </c>
    </row>
    <row r="1148" s="14" customFormat="1">
      <c r="A1148" s="14"/>
      <c r="B1148" s="244"/>
      <c r="C1148" s="245"/>
      <c r="D1148" s="235" t="s">
        <v>154</v>
      </c>
      <c r="E1148" s="246" t="s">
        <v>19</v>
      </c>
      <c r="F1148" s="247" t="s">
        <v>1477</v>
      </c>
      <c r="G1148" s="245"/>
      <c r="H1148" s="248">
        <v>0.71999999999999997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4" t="s">
        <v>154</v>
      </c>
      <c r="AU1148" s="254" t="s">
        <v>83</v>
      </c>
      <c r="AV1148" s="14" t="s">
        <v>83</v>
      </c>
      <c r="AW1148" s="14" t="s">
        <v>35</v>
      </c>
      <c r="AX1148" s="14" t="s">
        <v>74</v>
      </c>
      <c r="AY1148" s="254" t="s">
        <v>143</v>
      </c>
    </row>
    <row r="1149" s="14" customFormat="1">
      <c r="A1149" s="14"/>
      <c r="B1149" s="244"/>
      <c r="C1149" s="245"/>
      <c r="D1149" s="235" t="s">
        <v>154</v>
      </c>
      <c r="E1149" s="246" t="s">
        <v>19</v>
      </c>
      <c r="F1149" s="247" t="s">
        <v>1478</v>
      </c>
      <c r="G1149" s="245"/>
      <c r="H1149" s="248">
        <v>172.69999999999999</v>
      </c>
      <c r="I1149" s="249"/>
      <c r="J1149" s="245"/>
      <c r="K1149" s="245"/>
      <c r="L1149" s="250"/>
      <c r="M1149" s="251"/>
      <c r="N1149" s="252"/>
      <c r="O1149" s="252"/>
      <c r="P1149" s="252"/>
      <c r="Q1149" s="252"/>
      <c r="R1149" s="252"/>
      <c r="S1149" s="252"/>
      <c r="T1149" s="253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4" t="s">
        <v>154</v>
      </c>
      <c r="AU1149" s="254" t="s">
        <v>83</v>
      </c>
      <c r="AV1149" s="14" t="s">
        <v>83</v>
      </c>
      <c r="AW1149" s="14" t="s">
        <v>35</v>
      </c>
      <c r="AX1149" s="14" t="s">
        <v>74</v>
      </c>
      <c r="AY1149" s="254" t="s">
        <v>143</v>
      </c>
    </row>
    <row r="1150" s="13" customFormat="1">
      <c r="A1150" s="13"/>
      <c r="B1150" s="233"/>
      <c r="C1150" s="234"/>
      <c r="D1150" s="235" t="s">
        <v>154</v>
      </c>
      <c r="E1150" s="236" t="s">
        <v>19</v>
      </c>
      <c r="F1150" s="237" t="s">
        <v>1479</v>
      </c>
      <c r="G1150" s="234"/>
      <c r="H1150" s="236" t="s">
        <v>19</v>
      </c>
      <c r="I1150" s="238"/>
      <c r="J1150" s="234"/>
      <c r="K1150" s="234"/>
      <c r="L1150" s="239"/>
      <c r="M1150" s="240"/>
      <c r="N1150" s="241"/>
      <c r="O1150" s="241"/>
      <c r="P1150" s="241"/>
      <c r="Q1150" s="241"/>
      <c r="R1150" s="241"/>
      <c r="S1150" s="241"/>
      <c r="T1150" s="24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43" t="s">
        <v>154</v>
      </c>
      <c r="AU1150" s="243" t="s">
        <v>83</v>
      </c>
      <c r="AV1150" s="13" t="s">
        <v>81</v>
      </c>
      <c r="AW1150" s="13" t="s">
        <v>35</v>
      </c>
      <c r="AX1150" s="13" t="s">
        <v>74</v>
      </c>
      <c r="AY1150" s="243" t="s">
        <v>143</v>
      </c>
    </row>
    <row r="1151" s="14" customFormat="1">
      <c r="A1151" s="14"/>
      <c r="B1151" s="244"/>
      <c r="C1151" s="245"/>
      <c r="D1151" s="235" t="s">
        <v>154</v>
      </c>
      <c r="E1151" s="246" t="s">
        <v>19</v>
      </c>
      <c r="F1151" s="247" t="s">
        <v>1480</v>
      </c>
      <c r="G1151" s="245"/>
      <c r="H1151" s="248">
        <v>249.72300000000001</v>
      </c>
      <c r="I1151" s="249"/>
      <c r="J1151" s="245"/>
      <c r="K1151" s="245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4" t="s">
        <v>154</v>
      </c>
      <c r="AU1151" s="254" t="s">
        <v>83</v>
      </c>
      <c r="AV1151" s="14" t="s">
        <v>83</v>
      </c>
      <c r="AW1151" s="14" t="s">
        <v>35</v>
      </c>
      <c r="AX1151" s="14" t="s">
        <v>74</v>
      </c>
      <c r="AY1151" s="254" t="s">
        <v>143</v>
      </c>
    </row>
    <row r="1152" s="14" customFormat="1">
      <c r="A1152" s="14"/>
      <c r="B1152" s="244"/>
      <c r="C1152" s="245"/>
      <c r="D1152" s="235" t="s">
        <v>154</v>
      </c>
      <c r="E1152" s="246" t="s">
        <v>19</v>
      </c>
      <c r="F1152" s="247" t="s">
        <v>1481</v>
      </c>
      <c r="G1152" s="245"/>
      <c r="H1152" s="248">
        <v>381.13600000000002</v>
      </c>
      <c r="I1152" s="249"/>
      <c r="J1152" s="245"/>
      <c r="K1152" s="245"/>
      <c r="L1152" s="250"/>
      <c r="M1152" s="251"/>
      <c r="N1152" s="252"/>
      <c r="O1152" s="252"/>
      <c r="P1152" s="252"/>
      <c r="Q1152" s="252"/>
      <c r="R1152" s="252"/>
      <c r="S1152" s="252"/>
      <c r="T1152" s="253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4" t="s">
        <v>154</v>
      </c>
      <c r="AU1152" s="254" t="s">
        <v>83</v>
      </c>
      <c r="AV1152" s="14" t="s">
        <v>83</v>
      </c>
      <c r="AW1152" s="14" t="s">
        <v>35</v>
      </c>
      <c r="AX1152" s="14" t="s">
        <v>74</v>
      </c>
      <c r="AY1152" s="254" t="s">
        <v>143</v>
      </c>
    </row>
    <row r="1153" s="14" customFormat="1">
      <c r="A1153" s="14"/>
      <c r="B1153" s="244"/>
      <c r="C1153" s="245"/>
      <c r="D1153" s="235" t="s">
        <v>154</v>
      </c>
      <c r="E1153" s="246" t="s">
        <v>19</v>
      </c>
      <c r="F1153" s="247" t="s">
        <v>1482</v>
      </c>
      <c r="G1153" s="245"/>
      <c r="H1153" s="248">
        <v>102.90000000000001</v>
      </c>
      <c r="I1153" s="249"/>
      <c r="J1153" s="245"/>
      <c r="K1153" s="245"/>
      <c r="L1153" s="250"/>
      <c r="M1153" s="251"/>
      <c r="N1153" s="252"/>
      <c r="O1153" s="252"/>
      <c r="P1153" s="252"/>
      <c r="Q1153" s="252"/>
      <c r="R1153" s="252"/>
      <c r="S1153" s="252"/>
      <c r="T1153" s="25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4" t="s">
        <v>154</v>
      </c>
      <c r="AU1153" s="254" t="s">
        <v>83</v>
      </c>
      <c r="AV1153" s="14" t="s">
        <v>83</v>
      </c>
      <c r="AW1153" s="14" t="s">
        <v>35</v>
      </c>
      <c r="AX1153" s="14" t="s">
        <v>74</v>
      </c>
      <c r="AY1153" s="254" t="s">
        <v>143</v>
      </c>
    </row>
    <row r="1154" s="14" customFormat="1">
      <c r="A1154" s="14"/>
      <c r="B1154" s="244"/>
      <c r="C1154" s="245"/>
      <c r="D1154" s="235" t="s">
        <v>154</v>
      </c>
      <c r="E1154" s="246" t="s">
        <v>19</v>
      </c>
      <c r="F1154" s="247" t="s">
        <v>1483</v>
      </c>
      <c r="G1154" s="245"/>
      <c r="H1154" s="248">
        <v>134.54300000000001</v>
      </c>
      <c r="I1154" s="249"/>
      <c r="J1154" s="245"/>
      <c r="K1154" s="245"/>
      <c r="L1154" s="250"/>
      <c r="M1154" s="251"/>
      <c r="N1154" s="252"/>
      <c r="O1154" s="252"/>
      <c r="P1154" s="252"/>
      <c r="Q1154" s="252"/>
      <c r="R1154" s="252"/>
      <c r="S1154" s="252"/>
      <c r="T1154" s="253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4" t="s">
        <v>154</v>
      </c>
      <c r="AU1154" s="254" t="s">
        <v>83</v>
      </c>
      <c r="AV1154" s="14" t="s">
        <v>83</v>
      </c>
      <c r="AW1154" s="14" t="s">
        <v>35</v>
      </c>
      <c r="AX1154" s="14" t="s">
        <v>74</v>
      </c>
      <c r="AY1154" s="254" t="s">
        <v>143</v>
      </c>
    </row>
    <row r="1155" s="14" customFormat="1">
      <c r="A1155" s="14"/>
      <c r="B1155" s="244"/>
      <c r="C1155" s="245"/>
      <c r="D1155" s="235" t="s">
        <v>154</v>
      </c>
      <c r="E1155" s="246" t="s">
        <v>19</v>
      </c>
      <c r="F1155" s="247" t="s">
        <v>1484</v>
      </c>
      <c r="G1155" s="245"/>
      <c r="H1155" s="248">
        <v>48.707999999999998</v>
      </c>
      <c r="I1155" s="249"/>
      <c r="J1155" s="245"/>
      <c r="K1155" s="245"/>
      <c r="L1155" s="250"/>
      <c r="M1155" s="251"/>
      <c r="N1155" s="252"/>
      <c r="O1155" s="252"/>
      <c r="P1155" s="252"/>
      <c r="Q1155" s="252"/>
      <c r="R1155" s="252"/>
      <c r="S1155" s="252"/>
      <c r="T1155" s="253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4" t="s">
        <v>154</v>
      </c>
      <c r="AU1155" s="254" t="s">
        <v>83</v>
      </c>
      <c r="AV1155" s="14" t="s">
        <v>83</v>
      </c>
      <c r="AW1155" s="14" t="s">
        <v>35</v>
      </c>
      <c r="AX1155" s="14" t="s">
        <v>74</v>
      </c>
      <c r="AY1155" s="254" t="s">
        <v>143</v>
      </c>
    </row>
    <row r="1156" s="15" customFormat="1">
      <c r="A1156" s="15"/>
      <c r="B1156" s="255"/>
      <c r="C1156" s="256"/>
      <c r="D1156" s="235" t="s">
        <v>154</v>
      </c>
      <c r="E1156" s="257" t="s">
        <v>19</v>
      </c>
      <c r="F1156" s="258" t="s">
        <v>157</v>
      </c>
      <c r="G1156" s="256"/>
      <c r="H1156" s="259">
        <v>2816.7280000000001</v>
      </c>
      <c r="I1156" s="260"/>
      <c r="J1156" s="256"/>
      <c r="K1156" s="256"/>
      <c r="L1156" s="261"/>
      <c r="M1156" s="262"/>
      <c r="N1156" s="263"/>
      <c r="O1156" s="263"/>
      <c r="P1156" s="263"/>
      <c r="Q1156" s="263"/>
      <c r="R1156" s="263"/>
      <c r="S1156" s="263"/>
      <c r="T1156" s="264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65" t="s">
        <v>154</v>
      </c>
      <c r="AU1156" s="265" t="s">
        <v>83</v>
      </c>
      <c r="AV1156" s="15" t="s">
        <v>150</v>
      </c>
      <c r="AW1156" s="15" t="s">
        <v>35</v>
      </c>
      <c r="AX1156" s="15" t="s">
        <v>81</v>
      </c>
      <c r="AY1156" s="265" t="s">
        <v>143</v>
      </c>
    </row>
    <row r="1157" s="2" customFormat="1" ht="24.15" customHeight="1">
      <c r="A1157" s="40"/>
      <c r="B1157" s="41"/>
      <c r="C1157" s="215" t="s">
        <v>1485</v>
      </c>
      <c r="D1157" s="215" t="s">
        <v>145</v>
      </c>
      <c r="E1157" s="216" t="s">
        <v>1486</v>
      </c>
      <c r="F1157" s="217" t="s">
        <v>1487</v>
      </c>
      <c r="G1157" s="218" t="s">
        <v>160</v>
      </c>
      <c r="H1157" s="219">
        <v>114.52500000000001</v>
      </c>
      <c r="I1157" s="220"/>
      <c r="J1157" s="221">
        <f>ROUND(I1157*H1157,2)</f>
        <v>0</v>
      </c>
      <c r="K1157" s="217" t="s">
        <v>149</v>
      </c>
      <c r="L1157" s="46"/>
      <c r="M1157" s="222" t="s">
        <v>19</v>
      </c>
      <c r="N1157" s="223" t="s">
        <v>45</v>
      </c>
      <c r="O1157" s="86"/>
      <c r="P1157" s="224">
        <f>O1157*H1157</f>
        <v>0</v>
      </c>
      <c r="Q1157" s="224">
        <v>0.00017000000000000001</v>
      </c>
      <c r="R1157" s="224">
        <f>Q1157*H1157</f>
        <v>0.019469250000000004</v>
      </c>
      <c r="S1157" s="224">
        <v>0</v>
      </c>
      <c r="T1157" s="225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26" t="s">
        <v>276</v>
      </c>
      <c r="AT1157" s="226" t="s">
        <v>145</v>
      </c>
      <c r="AU1157" s="226" t="s">
        <v>83</v>
      </c>
      <c r="AY1157" s="19" t="s">
        <v>143</v>
      </c>
      <c r="BE1157" s="227">
        <f>IF(N1157="základní",J1157,0)</f>
        <v>0</v>
      </c>
      <c r="BF1157" s="227">
        <f>IF(N1157="snížená",J1157,0)</f>
        <v>0</v>
      </c>
      <c r="BG1157" s="227">
        <f>IF(N1157="zákl. přenesená",J1157,0)</f>
        <v>0</v>
      </c>
      <c r="BH1157" s="227">
        <f>IF(N1157="sníž. přenesená",J1157,0)</f>
        <v>0</v>
      </c>
      <c r="BI1157" s="227">
        <f>IF(N1157="nulová",J1157,0)</f>
        <v>0</v>
      </c>
      <c r="BJ1157" s="19" t="s">
        <v>81</v>
      </c>
      <c r="BK1157" s="227">
        <f>ROUND(I1157*H1157,2)</f>
        <v>0</v>
      </c>
      <c r="BL1157" s="19" t="s">
        <v>276</v>
      </c>
      <c r="BM1157" s="226" t="s">
        <v>1488</v>
      </c>
    </row>
    <row r="1158" s="2" customFormat="1">
      <c r="A1158" s="40"/>
      <c r="B1158" s="41"/>
      <c r="C1158" s="42"/>
      <c r="D1158" s="228" t="s">
        <v>152</v>
      </c>
      <c r="E1158" s="42"/>
      <c r="F1158" s="229" t="s">
        <v>1489</v>
      </c>
      <c r="G1158" s="42"/>
      <c r="H1158" s="42"/>
      <c r="I1158" s="230"/>
      <c r="J1158" s="42"/>
      <c r="K1158" s="42"/>
      <c r="L1158" s="46"/>
      <c r="M1158" s="231"/>
      <c r="N1158" s="232"/>
      <c r="O1158" s="86"/>
      <c r="P1158" s="86"/>
      <c r="Q1158" s="86"/>
      <c r="R1158" s="86"/>
      <c r="S1158" s="86"/>
      <c r="T1158" s="87"/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T1158" s="19" t="s">
        <v>152</v>
      </c>
      <c r="AU1158" s="19" t="s">
        <v>83</v>
      </c>
    </row>
    <row r="1159" s="13" customFormat="1">
      <c r="A1159" s="13"/>
      <c r="B1159" s="233"/>
      <c r="C1159" s="234"/>
      <c r="D1159" s="235" t="s">
        <v>154</v>
      </c>
      <c r="E1159" s="236" t="s">
        <v>19</v>
      </c>
      <c r="F1159" s="237" t="s">
        <v>1490</v>
      </c>
      <c r="G1159" s="234"/>
      <c r="H1159" s="236" t="s">
        <v>19</v>
      </c>
      <c r="I1159" s="238"/>
      <c r="J1159" s="234"/>
      <c r="K1159" s="234"/>
      <c r="L1159" s="239"/>
      <c r="M1159" s="240"/>
      <c r="N1159" s="241"/>
      <c r="O1159" s="241"/>
      <c r="P1159" s="241"/>
      <c r="Q1159" s="241"/>
      <c r="R1159" s="241"/>
      <c r="S1159" s="241"/>
      <c r="T1159" s="24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3" t="s">
        <v>154</v>
      </c>
      <c r="AU1159" s="243" t="s">
        <v>83</v>
      </c>
      <c r="AV1159" s="13" t="s">
        <v>81</v>
      </c>
      <c r="AW1159" s="13" t="s">
        <v>35</v>
      </c>
      <c r="AX1159" s="13" t="s">
        <v>74</v>
      </c>
      <c r="AY1159" s="243" t="s">
        <v>143</v>
      </c>
    </row>
    <row r="1160" s="14" customFormat="1">
      <c r="A1160" s="14"/>
      <c r="B1160" s="244"/>
      <c r="C1160" s="245"/>
      <c r="D1160" s="235" t="s">
        <v>154</v>
      </c>
      <c r="E1160" s="246" t="s">
        <v>19</v>
      </c>
      <c r="F1160" s="247" t="s">
        <v>1491</v>
      </c>
      <c r="G1160" s="245"/>
      <c r="H1160" s="248">
        <v>46.436</v>
      </c>
      <c r="I1160" s="249"/>
      <c r="J1160" s="245"/>
      <c r="K1160" s="245"/>
      <c r="L1160" s="250"/>
      <c r="M1160" s="251"/>
      <c r="N1160" s="252"/>
      <c r="O1160" s="252"/>
      <c r="P1160" s="252"/>
      <c r="Q1160" s="252"/>
      <c r="R1160" s="252"/>
      <c r="S1160" s="252"/>
      <c r="T1160" s="253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4" t="s">
        <v>154</v>
      </c>
      <c r="AU1160" s="254" t="s">
        <v>83</v>
      </c>
      <c r="AV1160" s="14" t="s">
        <v>83</v>
      </c>
      <c r="AW1160" s="14" t="s">
        <v>35</v>
      </c>
      <c r="AX1160" s="14" t="s">
        <v>74</v>
      </c>
      <c r="AY1160" s="254" t="s">
        <v>143</v>
      </c>
    </row>
    <row r="1161" s="14" customFormat="1">
      <c r="A1161" s="14"/>
      <c r="B1161" s="244"/>
      <c r="C1161" s="245"/>
      <c r="D1161" s="235" t="s">
        <v>154</v>
      </c>
      <c r="E1161" s="246" t="s">
        <v>19</v>
      </c>
      <c r="F1161" s="247" t="s">
        <v>1492</v>
      </c>
      <c r="G1161" s="245"/>
      <c r="H1161" s="248">
        <v>20.530000000000001</v>
      </c>
      <c r="I1161" s="249"/>
      <c r="J1161" s="245"/>
      <c r="K1161" s="245"/>
      <c r="L1161" s="250"/>
      <c r="M1161" s="251"/>
      <c r="N1161" s="252"/>
      <c r="O1161" s="252"/>
      <c r="P1161" s="252"/>
      <c r="Q1161" s="252"/>
      <c r="R1161" s="252"/>
      <c r="S1161" s="252"/>
      <c r="T1161" s="25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4" t="s">
        <v>154</v>
      </c>
      <c r="AU1161" s="254" t="s">
        <v>83</v>
      </c>
      <c r="AV1161" s="14" t="s">
        <v>83</v>
      </c>
      <c r="AW1161" s="14" t="s">
        <v>35</v>
      </c>
      <c r="AX1161" s="14" t="s">
        <v>74</v>
      </c>
      <c r="AY1161" s="254" t="s">
        <v>143</v>
      </c>
    </row>
    <row r="1162" s="14" customFormat="1">
      <c r="A1162" s="14"/>
      <c r="B1162" s="244"/>
      <c r="C1162" s="245"/>
      <c r="D1162" s="235" t="s">
        <v>154</v>
      </c>
      <c r="E1162" s="246" t="s">
        <v>19</v>
      </c>
      <c r="F1162" s="247" t="s">
        <v>1493</v>
      </c>
      <c r="G1162" s="245"/>
      <c r="H1162" s="248">
        <v>28.838999999999999</v>
      </c>
      <c r="I1162" s="249"/>
      <c r="J1162" s="245"/>
      <c r="K1162" s="245"/>
      <c r="L1162" s="250"/>
      <c r="M1162" s="251"/>
      <c r="N1162" s="252"/>
      <c r="O1162" s="252"/>
      <c r="P1162" s="252"/>
      <c r="Q1162" s="252"/>
      <c r="R1162" s="252"/>
      <c r="S1162" s="252"/>
      <c r="T1162" s="253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4" t="s">
        <v>154</v>
      </c>
      <c r="AU1162" s="254" t="s">
        <v>83</v>
      </c>
      <c r="AV1162" s="14" t="s">
        <v>83</v>
      </c>
      <c r="AW1162" s="14" t="s">
        <v>35</v>
      </c>
      <c r="AX1162" s="14" t="s">
        <v>74</v>
      </c>
      <c r="AY1162" s="254" t="s">
        <v>143</v>
      </c>
    </row>
    <row r="1163" s="14" customFormat="1">
      <c r="A1163" s="14"/>
      <c r="B1163" s="244"/>
      <c r="C1163" s="245"/>
      <c r="D1163" s="235" t="s">
        <v>154</v>
      </c>
      <c r="E1163" s="246" t="s">
        <v>19</v>
      </c>
      <c r="F1163" s="247" t="s">
        <v>1494</v>
      </c>
      <c r="G1163" s="245"/>
      <c r="H1163" s="248">
        <v>8.3200000000000003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154</v>
      </c>
      <c r="AU1163" s="254" t="s">
        <v>83</v>
      </c>
      <c r="AV1163" s="14" t="s">
        <v>83</v>
      </c>
      <c r="AW1163" s="14" t="s">
        <v>35</v>
      </c>
      <c r="AX1163" s="14" t="s">
        <v>74</v>
      </c>
      <c r="AY1163" s="254" t="s">
        <v>143</v>
      </c>
    </row>
    <row r="1164" s="14" customFormat="1">
      <c r="A1164" s="14"/>
      <c r="B1164" s="244"/>
      <c r="C1164" s="245"/>
      <c r="D1164" s="235" t="s">
        <v>154</v>
      </c>
      <c r="E1164" s="246" t="s">
        <v>19</v>
      </c>
      <c r="F1164" s="247" t="s">
        <v>1495</v>
      </c>
      <c r="G1164" s="245"/>
      <c r="H1164" s="248">
        <v>10.4</v>
      </c>
      <c r="I1164" s="249"/>
      <c r="J1164" s="245"/>
      <c r="K1164" s="245"/>
      <c r="L1164" s="250"/>
      <c r="M1164" s="251"/>
      <c r="N1164" s="252"/>
      <c r="O1164" s="252"/>
      <c r="P1164" s="252"/>
      <c r="Q1164" s="252"/>
      <c r="R1164" s="252"/>
      <c r="S1164" s="252"/>
      <c r="T1164" s="253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4" t="s">
        <v>154</v>
      </c>
      <c r="AU1164" s="254" t="s">
        <v>83</v>
      </c>
      <c r="AV1164" s="14" t="s">
        <v>83</v>
      </c>
      <c r="AW1164" s="14" t="s">
        <v>35</v>
      </c>
      <c r="AX1164" s="14" t="s">
        <v>74</v>
      </c>
      <c r="AY1164" s="254" t="s">
        <v>143</v>
      </c>
    </row>
    <row r="1165" s="15" customFormat="1">
      <c r="A1165" s="15"/>
      <c r="B1165" s="255"/>
      <c r="C1165" s="256"/>
      <c r="D1165" s="235" t="s">
        <v>154</v>
      </c>
      <c r="E1165" s="257" t="s">
        <v>19</v>
      </c>
      <c r="F1165" s="258" t="s">
        <v>157</v>
      </c>
      <c r="G1165" s="256"/>
      <c r="H1165" s="259">
        <v>114.52500000000001</v>
      </c>
      <c r="I1165" s="260"/>
      <c r="J1165" s="256"/>
      <c r="K1165" s="256"/>
      <c r="L1165" s="261"/>
      <c r="M1165" s="262"/>
      <c r="N1165" s="263"/>
      <c r="O1165" s="263"/>
      <c r="P1165" s="263"/>
      <c r="Q1165" s="263"/>
      <c r="R1165" s="263"/>
      <c r="S1165" s="263"/>
      <c r="T1165" s="264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5" t="s">
        <v>154</v>
      </c>
      <c r="AU1165" s="265" t="s">
        <v>83</v>
      </c>
      <c r="AV1165" s="15" t="s">
        <v>150</v>
      </c>
      <c r="AW1165" s="15" t="s">
        <v>35</v>
      </c>
      <c r="AX1165" s="15" t="s">
        <v>81</v>
      </c>
      <c r="AY1165" s="265" t="s">
        <v>143</v>
      </c>
    </row>
    <row r="1166" s="2" customFormat="1" ht="24.15" customHeight="1">
      <c r="A1166" s="40"/>
      <c r="B1166" s="41"/>
      <c r="C1166" s="215" t="s">
        <v>1496</v>
      </c>
      <c r="D1166" s="215" t="s">
        <v>145</v>
      </c>
      <c r="E1166" s="216" t="s">
        <v>1497</v>
      </c>
      <c r="F1166" s="217" t="s">
        <v>1498</v>
      </c>
      <c r="G1166" s="218" t="s">
        <v>160</v>
      </c>
      <c r="H1166" s="219">
        <v>1.21</v>
      </c>
      <c r="I1166" s="220"/>
      <c r="J1166" s="221">
        <f>ROUND(I1166*H1166,2)</f>
        <v>0</v>
      </c>
      <c r="K1166" s="217" t="s">
        <v>149</v>
      </c>
      <c r="L1166" s="46"/>
      <c r="M1166" s="222" t="s">
        <v>19</v>
      </c>
      <c r="N1166" s="223" t="s">
        <v>45</v>
      </c>
      <c r="O1166" s="86"/>
      <c r="P1166" s="224">
        <f>O1166*H1166</f>
        <v>0</v>
      </c>
      <c r="Q1166" s="224">
        <v>0.00012</v>
      </c>
      <c r="R1166" s="224">
        <f>Q1166*H1166</f>
        <v>0.00014520000000000001</v>
      </c>
      <c r="S1166" s="224">
        <v>0</v>
      </c>
      <c r="T1166" s="225">
        <f>S1166*H1166</f>
        <v>0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26" t="s">
        <v>276</v>
      </c>
      <c r="AT1166" s="226" t="s">
        <v>145</v>
      </c>
      <c r="AU1166" s="226" t="s">
        <v>83</v>
      </c>
      <c r="AY1166" s="19" t="s">
        <v>143</v>
      </c>
      <c r="BE1166" s="227">
        <f>IF(N1166="základní",J1166,0)</f>
        <v>0</v>
      </c>
      <c r="BF1166" s="227">
        <f>IF(N1166="snížená",J1166,0)</f>
        <v>0</v>
      </c>
      <c r="BG1166" s="227">
        <f>IF(N1166="zákl. přenesená",J1166,0)</f>
        <v>0</v>
      </c>
      <c r="BH1166" s="227">
        <f>IF(N1166="sníž. přenesená",J1166,0)</f>
        <v>0</v>
      </c>
      <c r="BI1166" s="227">
        <f>IF(N1166="nulová",J1166,0)</f>
        <v>0</v>
      </c>
      <c r="BJ1166" s="19" t="s">
        <v>81</v>
      </c>
      <c r="BK1166" s="227">
        <f>ROUND(I1166*H1166,2)</f>
        <v>0</v>
      </c>
      <c r="BL1166" s="19" t="s">
        <v>276</v>
      </c>
      <c r="BM1166" s="226" t="s">
        <v>1499</v>
      </c>
    </row>
    <row r="1167" s="2" customFormat="1">
      <c r="A1167" s="40"/>
      <c r="B1167" s="41"/>
      <c r="C1167" s="42"/>
      <c r="D1167" s="228" t="s">
        <v>152</v>
      </c>
      <c r="E1167" s="42"/>
      <c r="F1167" s="229" t="s">
        <v>1500</v>
      </c>
      <c r="G1167" s="42"/>
      <c r="H1167" s="42"/>
      <c r="I1167" s="230"/>
      <c r="J1167" s="42"/>
      <c r="K1167" s="42"/>
      <c r="L1167" s="46"/>
      <c r="M1167" s="231"/>
      <c r="N1167" s="232"/>
      <c r="O1167" s="86"/>
      <c r="P1167" s="86"/>
      <c r="Q1167" s="86"/>
      <c r="R1167" s="86"/>
      <c r="S1167" s="86"/>
      <c r="T1167" s="87"/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T1167" s="19" t="s">
        <v>152</v>
      </c>
      <c r="AU1167" s="19" t="s">
        <v>83</v>
      </c>
    </row>
    <row r="1168" s="2" customFormat="1" ht="24.15" customHeight="1">
      <c r="A1168" s="40"/>
      <c r="B1168" s="41"/>
      <c r="C1168" s="215" t="s">
        <v>1501</v>
      </c>
      <c r="D1168" s="215" t="s">
        <v>145</v>
      </c>
      <c r="E1168" s="216" t="s">
        <v>1497</v>
      </c>
      <c r="F1168" s="217" t="s">
        <v>1498</v>
      </c>
      <c r="G1168" s="218" t="s">
        <v>160</v>
      </c>
      <c r="H1168" s="219">
        <v>114.52500000000001</v>
      </c>
      <c r="I1168" s="220"/>
      <c r="J1168" s="221">
        <f>ROUND(I1168*H1168,2)</f>
        <v>0</v>
      </c>
      <c r="K1168" s="217" t="s">
        <v>149</v>
      </c>
      <c r="L1168" s="46"/>
      <c r="M1168" s="222" t="s">
        <v>19</v>
      </c>
      <c r="N1168" s="223" t="s">
        <v>45</v>
      </c>
      <c r="O1168" s="86"/>
      <c r="P1168" s="224">
        <f>O1168*H1168</f>
        <v>0</v>
      </c>
      <c r="Q1168" s="224">
        <v>0.00012</v>
      </c>
      <c r="R1168" s="224">
        <f>Q1168*H1168</f>
        <v>0.013743000000000002</v>
      </c>
      <c r="S1168" s="224">
        <v>0</v>
      </c>
      <c r="T1168" s="225">
        <f>S1168*H1168</f>
        <v>0</v>
      </c>
      <c r="U1168" s="40"/>
      <c r="V1168" s="40"/>
      <c r="W1168" s="40"/>
      <c r="X1168" s="40"/>
      <c r="Y1168" s="40"/>
      <c r="Z1168" s="40"/>
      <c r="AA1168" s="40"/>
      <c r="AB1168" s="40"/>
      <c r="AC1168" s="40"/>
      <c r="AD1168" s="40"/>
      <c r="AE1168" s="40"/>
      <c r="AR1168" s="226" t="s">
        <v>276</v>
      </c>
      <c r="AT1168" s="226" t="s">
        <v>145</v>
      </c>
      <c r="AU1168" s="226" t="s">
        <v>83</v>
      </c>
      <c r="AY1168" s="19" t="s">
        <v>143</v>
      </c>
      <c r="BE1168" s="227">
        <f>IF(N1168="základní",J1168,0)</f>
        <v>0</v>
      </c>
      <c r="BF1168" s="227">
        <f>IF(N1168="snížená",J1168,0)</f>
        <v>0</v>
      </c>
      <c r="BG1168" s="227">
        <f>IF(N1168="zákl. přenesená",J1168,0)</f>
        <v>0</v>
      </c>
      <c r="BH1168" s="227">
        <f>IF(N1168="sníž. přenesená",J1168,0)</f>
        <v>0</v>
      </c>
      <c r="BI1168" s="227">
        <f>IF(N1168="nulová",J1168,0)</f>
        <v>0</v>
      </c>
      <c r="BJ1168" s="19" t="s">
        <v>81</v>
      </c>
      <c r="BK1168" s="227">
        <f>ROUND(I1168*H1168,2)</f>
        <v>0</v>
      </c>
      <c r="BL1168" s="19" t="s">
        <v>276</v>
      </c>
      <c r="BM1168" s="226" t="s">
        <v>1502</v>
      </c>
    </row>
    <row r="1169" s="2" customFormat="1">
      <c r="A1169" s="40"/>
      <c r="B1169" s="41"/>
      <c r="C1169" s="42"/>
      <c r="D1169" s="228" t="s">
        <v>152</v>
      </c>
      <c r="E1169" s="42"/>
      <c r="F1169" s="229" t="s">
        <v>1500</v>
      </c>
      <c r="G1169" s="42"/>
      <c r="H1169" s="42"/>
      <c r="I1169" s="230"/>
      <c r="J1169" s="42"/>
      <c r="K1169" s="42"/>
      <c r="L1169" s="46"/>
      <c r="M1169" s="231"/>
      <c r="N1169" s="232"/>
      <c r="O1169" s="86"/>
      <c r="P1169" s="86"/>
      <c r="Q1169" s="86"/>
      <c r="R1169" s="86"/>
      <c r="S1169" s="86"/>
      <c r="T1169" s="87"/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T1169" s="19" t="s">
        <v>152</v>
      </c>
      <c r="AU1169" s="19" t="s">
        <v>83</v>
      </c>
    </row>
    <row r="1170" s="2" customFormat="1" ht="24.15" customHeight="1">
      <c r="A1170" s="40"/>
      <c r="B1170" s="41"/>
      <c r="C1170" s="215" t="s">
        <v>1503</v>
      </c>
      <c r="D1170" s="215" t="s">
        <v>145</v>
      </c>
      <c r="E1170" s="216" t="s">
        <v>1504</v>
      </c>
      <c r="F1170" s="217" t="s">
        <v>1505</v>
      </c>
      <c r="G1170" s="218" t="s">
        <v>160</v>
      </c>
      <c r="H1170" s="219">
        <v>1.21</v>
      </c>
      <c r="I1170" s="220"/>
      <c r="J1170" s="221">
        <f>ROUND(I1170*H1170,2)</f>
        <v>0</v>
      </c>
      <c r="K1170" s="217" t="s">
        <v>149</v>
      </c>
      <c r="L1170" s="46"/>
      <c r="M1170" s="222" t="s">
        <v>19</v>
      </c>
      <c r="N1170" s="223" t="s">
        <v>45</v>
      </c>
      <c r="O1170" s="86"/>
      <c r="P1170" s="224">
        <f>O1170*H1170</f>
        <v>0</v>
      </c>
      <c r="Q1170" s="224">
        <v>0.00012</v>
      </c>
      <c r="R1170" s="224">
        <f>Q1170*H1170</f>
        <v>0.00014520000000000001</v>
      </c>
      <c r="S1170" s="224">
        <v>0</v>
      </c>
      <c r="T1170" s="225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26" t="s">
        <v>276</v>
      </c>
      <c r="AT1170" s="226" t="s">
        <v>145</v>
      </c>
      <c r="AU1170" s="226" t="s">
        <v>83</v>
      </c>
      <c r="AY1170" s="19" t="s">
        <v>143</v>
      </c>
      <c r="BE1170" s="227">
        <f>IF(N1170="základní",J1170,0)</f>
        <v>0</v>
      </c>
      <c r="BF1170" s="227">
        <f>IF(N1170="snížená",J1170,0)</f>
        <v>0</v>
      </c>
      <c r="BG1170" s="227">
        <f>IF(N1170="zákl. přenesená",J1170,0)</f>
        <v>0</v>
      </c>
      <c r="BH1170" s="227">
        <f>IF(N1170="sníž. přenesená",J1170,0)</f>
        <v>0</v>
      </c>
      <c r="BI1170" s="227">
        <f>IF(N1170="nulová",J1170,0)</f>
        <v>0</v>
      </c>
      <c r="BJ1170" s="19" t="s">
        <v>81</v>
      </c>
      <c r="BK1170" s="227">
        <f>ROUND(I1170*H1170,2)</f>
        <v>0</v>
      </c>
      <c r="BL1170" s="19" t="s">
        <v>276</v>
      </c>
      <c r="BM1170" s="226" t="s">
        <v>1506</v>
      </c>
    </row>
    <row r="1171" s="2" customFormat="1">
      <c r="A1171" s="40"/>
      <c r="B1171" s="41"/>
      <c r="C1171" s="42"/>
      <c r="D1171" s="228" t="s">
        <v>152</v>
      </c>
      <c r="E1171" s="42"/>
      <c r="F1171" s="229" t="s">
        <v>1507</v>
      </c>
      <c r="G1171" s="42"/>
      <c r="H1171" s="42"/>
      <c r="I1171" s="230"/>
      <c r="J1171" s="42"/>
      <c r="K1171" s="42"/>
      <c r="L1171" s="46"/>
      <c r="M1171" s="231"/>
      <c r="N1171" s="232"/>
      <c r="O1171" s="86"/>
      <c r="P1171" s="86"/>
      <c r="Q1171" s="86"/>
      <c r="R1171" s="86"/>
      <c r="S1171" s="86"/>
      <c r="T1171" s="87"/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T1171" s="19" t="s">
        <v>152</v>
      </c>
      <c r="AU1171" s="19" t="s">
        <v>83</v>
      </c>
    </row>
    <row r="1172" s="14" customFormat="1">
      <c r="A1172" s="14"/>
      <c r="B1172" s="244"/>
      <c r="C1172" s="245"/>
      <c r="D1172" s="235" t="s">
        <v>154</v>
      </c>
      <c r="E1172" s="246" t="s">
        <v>19</v>
      </c>
      <c r="F1172" s="247" t="s">
        <v>1508</v>
      </c>
      <c r="G1172" s="245"/>
      <c r="H1172" s="248">
        <v>1.21</v>
      </c>
      <c r="I1172" s="249"/>
      <c r="J1172" s="245"/>
      <c r="K1172" s="245"/>
      <c r="L1172" s="250"/>
      <c r="M1172" s="251"/>
      <c r="N1172" s="252"/>
      <c r="O1172" s="252"/>
      <c r="P1172" s="252"/>
      <c r="Q1172" s="252"/>
      <c r="R1172" s="252"/>
      <c r="S1172" s="252"/>
      <c r="T1172" s="25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4" t="s">
        <v>154</v>
      </c>
      <c r="AU1172" s="254" t="s">
        <v>83</v>
      </c>
      <c r="AV1172" s="14" t="s">
        <v>83</v>
      </c>
      <c r="AW1172" s="14" t="s">
        <v>35</v>
      </c>
      <c r="AX1172" s="14" t="s">
        <v>74</v>
      </c>
      <c r="AY1172" s="254" t="s">
        <v>143</v>
      </c>
    </row>
    <row r="1173" s="15" customFormat="1">
      <c r="A1173" s="15"/>
      <c r="B1173" s="255"/>
      <c r="C1173" s="256"/>
      <c r="D1173" s="235" t="s">
        <v>154</v>
      </c>
      <c r="E1173" s="257" t="s">
        <v>19</v>
      </c>
      <c r="F1173" s="258" t="s">
        <v>157</v>
      </c>
      <c r="G1173" s="256"/>
      <c r="H1173" s="259">
        <v>1.21</v>
      </c>
      <c r="I1173" s="260"/>
      <c r="J1173" s="256"/>
      <c r="K1173" s="256"/>
      <c r="L1173" s="261"/>
      <c r="M1173" s="262"/>
      <c r="N1173" s="263"/>
      <c r="O1173" s="263"/>
      <c r="P1173" s="263"/>
      <c r="Q1173" s="263"/>
      <c r="R1173" s="263"/>
      <c r="S1173" s="263"/>
      <c r="T1173" s="264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65" t="s">
        <v>154</v>
      </c>
      <c r="AU1173" s="265" t="s">
        <v>83</v>
      </c>
      <c r="AV1173" s="15" t="s">
        <v>150</v>
      </c>
      <c r="AW1173" s="15" t="s">
        <v>35</v>
      </c>
      <c r="AX1173" s="15" t="s">
        <v>81</v>
      </c>
      <c r="AY1173" s="265" t="s">
        <v>143</v>
      </c>
    </row>
    <row r="1174" s="2" customFormat="1" ht="24.15" customHeight="1">
      <c r="A1174" s="40"/>
      <c r="B1174" s="41"/>
      <c r="C1174" s="215" t="s">
        <v>1509</v>
      </c>
      <c r="D1174" s="215" t="s">
        <v>145</v>
      </c>
      <c r="E1174" s="216" t="s">
        <v>1504</v>
      </c>
      <c r="F1174" s="217" t="s">
        <v>1505</v>
      </c>
      <c r="G1174" s="218" t="s">
        <v>160</v>
      </c>
      <c r="H1174" s="219">
        <v>114.52500000000001</v>
      </c>
      <c r="I1174" s="220"/>
      <c r="J1174" s="221">
        <f>ROUND(I1174*H1174,2)</f>
        <v>0</v>
      </c>
      <c r="K1174" s="217" t="s">
        <v>149</v>
      </c>
      <c r="L1174" s="46"/>
      <c r="M1174" s="222" t="s">
        <v>19</v>
      </c>
      <c r="N1174" s="223" t="s">
        <v>45</v>
      </c>
      <c r="O1174" s="86"/>
      <c r="P1174" s="224">
        <f>O1174*H1174</f>
        <v>0</v>
      </c>
      <c r="Q1174" s="224">
        <v>0.00012</v>
      </c>
      <c r="R1174" s="224">
        <f>Q1174*H1174</f>
        <v>0.013743000000000002</v>
      </c>
      <c r="S1174" s="224">
        <v>0</v>
      </c>
      <c r="T1174" s="225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26" t="s">
        <v>276</v>
      </c>
      <c r="AT1174" s="226" t="s">
        <v>145</v>
      </c>
      <c r="AU1174" s="226" t="s">
        <v>83</v>
      </c>
      <c r="AY1174" s="19" t="s">
        <v>143</v>
      </c>
      <c r="BE1174" s="227">
        <f>IF(N1174="základní",J1174,0)</f>
        <v>0</v>
      </c>
      <c r="BF1174" s="227">
        <f>IF(N1174="snížená",J1174,0)</f>
        <v>0</v>
      </c>
      <c r="BG1174" s="227">
        <f>IF(N1174="zákl. přenesená",J1174,0)</f>
        <v>0</v>
      </c>
      <c r="BH1174" s="227">
        <f>IF(N1174="sníž. přenesená",J1174,0)</f>
        <v>0</v>
      </c>
      <c r="BI1174" s="227">
        <f>IF(N1174="nulová",J1174,0)</f>
        <v>0</v>
      </c>
      <c r="BJ1174" s="19" t="s">
        <v>81</v>
      </c>
      <c r="BK1174" s="227">
        <f>ROUND(I1174*H1174,2)</f>
        <v>0</v>
      </c>
      <c r="BL1174" s="19" t="s">
        <v>276</v>
      </c>
      <c r="BM1174" s="226" t="s">
        <v>1510</v>
      </c>
    </row>
    <row r="1175" s="2" customFormat="1">
      <c r="A1175" s="40"/>
      <c r="B1175" s="41"/>
      <c r="C1175" s="42"/>
      <c r="D1175" s="228" t="s">
        <v>152</v>
      </c>
      <c r="E1175" s="42"/>
      <c r="F1175" s="229" t="s">
        <v>1507</v>
      </c>
      <c r="G1175" s="42"/>
      <c r="H1175" s="42"/>
      <c r="I1175" s="230"/>
      <c r="J1175" s="42"/>
      <c r="K1175" s="42"/>
      <c r="L1175" s="46"/>
      <c r="M1175" s="231"/>
      <c r="N1175" s="232"/>
      <c r="O1175" s="86"/>
      <c r="P1175" s="86"/>
      <c r="Q1175" s="86"/>
      <c r="R1175" s="86"/>
      <c r="S1175" s="86"/>
      <c r="T1175" s="87"/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T1175" s="19" t="s">
        <v>152</v>
      </c>
      <c r="AU1175" s="19" t="s">
        <v>83</v>
      </c>
    </row>
    <row r="1176" s="12" customFormat="1" ht="22.8" customHeight="1">
      <c r="A1176" s="12"/>
      <c r="B1176" s="199"/>
      <c r="C1176" s="200"/>
      <c r="D1176" s="201" t="s">
        <v>73</v>
      </c>
      <c r="E1176" s="213" t="s">
        <v>1511</v>
      </c>
      <c r="F1176" s="213" t="s">
        <v>1512</v>
      </c>
      <c r="G1176" s="200"/>
      <c r="H1176" s="200"/>
      <c r="I1176" s="203"/>
      <c r="J1176" s="214">
        <f>BK1176</f>
        <v>0</v>
      </c>
      <c r="K1176" s="200"/>
      <c r="L1176" s="205"/>
      <c r="M1176" s="206"/>
      <c r="N1176" s="207"/>
      <c r="O1176" s="207"/>
      <c r="P1176" s="208">
        <f>SUM(P1177:P1184)</f>
        <v>0</v>
      </c>
      <c r="Q1176" s="207"/>
      <c r="R1176" s="208">
        <f>SUM(R1177:R1184)</f>
        <v>0.72919444</v>
      </c>
      <c r="S1176" s="207"/>
      <c r="T1176" s="209">
        <f>SUM(T1177:T1184)</f>
        <v>0</v>
      </c>
      <c r="U1176" s="12"/>
      <c r="V1176" s="12"/>
      <c r="W1176" s="12"/>
      <c r="X1176" s="12"/>
      <c r="Y1176" s="12"/>
      <c r="Z1176" s="12"/>
      <c r="AA1176" s="12"/>
      <c r="AB1176" s="12"/>
      <c r="AC1176" s="12"/>
      <c r="AD1176" s="12"/>
      <c r="AE1176" s="12"/>
      <c r="AR1176" s="210" t="s">
        <v>83</v>
      </c>
      <c r="AT1176" s="211" t="s">
        <v>73</v>
      </c>
      <c r="AU1176" s="211" t="s">
        <v>81</v>
      </c>
      <c r="AY1176" s="210" t="s">
        <v>143</v>
      </c>
      <c r="BK1176" s="212">
        <f>SUM(BK1177:BK1184)</f>
        <v>0</v>
      </c>
    </row>
    <row r="1177" s="2" customFormat="1" ht="24.15" customHeight="1">
      <c r="A1177" s="40"/>
      <c r="B1177" s="41"/>
      <c r="C1177" s="215" t="s">
        <v>1513</v>
      </c>
      <c r="D1177" s="215" t="s">
        <v>145</v>
      </c>
      <c r="E1177" s="216" t="s">
        <v>1514</v>
      </c>
      <c r="F1177" s="217" t="s">
        <v>1515</v>
      </c>
      <c r="G1177" s="218" t="s">
        <v>160</v>
      </c>
      <c r="H1177" s="219">
        <v>2507.636</v>
      </c>
      <c r="I1177" s="220"/>
      <c r="J1177" s="221">
        <f>ROUND(I1177*H1177,2)</f>
        <v>0</v>
      </c>
      <c r="K1177" s="217" t="s">
        <v>149</v>
      </c>
      <c r="L1177" s="46"/>
      <c r="M1177" s="222" t="s">
        <v>19</v>
      </c>
      <c r="N1177" s="223" t="s">
        <v>45</v>
      </c>
      <c r="O1177" s="86"/>
      <c r="P1177" s="224">
        <f>O1177*H1177</f>
        <v>0</v>
      </c>
      <c r="Q1177" s="224">
        <v>0</v>
      </c>
      <c r="R1177" s="224">
        <f>Q1177*H1177</f>
        <v>0</v>
      </c>
      <c r="S1177" s="224">
        <v>0</v>
      </c>
      <c r="T1177" s="225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26" t="s">
        <v>276</v>
      </c>
      <c r="AT1177" s="226" t="s">
        <v>145</v>
      </c>
      <c r="AU1177" s="226" t="s">
        <v>83</v>
      </c>
      <c r="AY1177" s="19" t="s">
        <v>143</v>
      </c>
      <c r="BE1177" s="227">
        <f>IF(N1177="základní",J1177,0)</f>
        <v>0</v>
      </c>
      <c r="BF1177" s="227">
        <f>IF(N1177="snížená",J1177,0)</f>
        <v>0</v>
      </c>
      <c r="BG1177" s="227">
        <f>IF(N1177="zákl. přenesená",J1177,0)</f>
        <v>0</v>
      </c>
      <c r="BH1177" s="227">
        <f>IF(N1177="sníž. přenesená",J1177,0)</f>
        <v>0</v>
      </c>
      <c r="BI1177" s="227">
        <f>IF(N1177="nulová",J1177,0)</f>
        <v>0</v>
      </c>
      <c r="BJ1177" s="19" t="s">
        <v>81</v>
      </c>
      <c r="BK1177" s="227">
        <f>ROUND(I1177*H1177,2)</f>
        <v>0</v>
      </c>
      <c r="BL1177" s="19" t="s">
        <v>276</v>
      </c>
      <c r="BM1177" s="226" t="s">
        <v>1516</v>
      </c>
    </row>
    <row r="1178" s="2" customFormat="1">
      <c r="A1178" s="40"/>
      <c r="B1178" s="41"/>
      <c r="C1178" s="42"/>
      <c r="D1178" s="228" t="s">
        <v>152</v>
      </c>
      <c r="E1178" s="42"/>
      <c r="F1178" s="229" t="s">
        <v>1517</v>
      </c>
      <c r="G1178" s="42"/>
      <c r="H1178" s="42"/>
      <c r="I1178" s="230"/>
      <c r="J1178" s="42"/>
      <c r="K1178" s="42"/>
      <c r="L1178" s="46"/>
      <c r="M1178" s="231"/>
      <c r="N1178" s="232"/>
      <c r="O1178" s="86"/>
      <c r="P1178" s="86"/>
      <c r="Q1178" s="86"/>
      <c r="R1178" s="86"/>
      <c r="S1178" s="86"/>
      <c r="T1178" s="87"/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T1178" s="19" t="s">
        <v>152</v>
      </c>
      <c r="AU1178" s="19" t="s">
        <v>83</v>
      </c>
    </row>
    <row r="1179" s="2" customFormat="1" ht="44.25" customHeight="1">
      <c r="A1179" s="40"/>
      <c r="B1179" s="41"/>
      <c r="C1179" s="215" t="s">
        <v>1518</v>
      </c>
      <c r="D1179" s="215" t="s">
        <v>145</v>
      </c>
      <c r="E1179" s="216" t="s">
        <v>1519</v>
      </c>
      <c r="F1179" s="217" t="s">
        <v>1520</v>
      </c>
      <c r="G1179" s="218" t="s">
        <v>160</v>
      </c>
      <c r="H1179" s="219">
        <v>13.199999999999999</v>
      </c>
      <c r="I1179" s="220"/>
      <c r="J1179" s="221">
        <f>ROUND(I1179*H1179,2)</f>
        <v>0</v>
      </c>
      <c r="K1179" s="217" t="s">
        <v>149</v>
      </c>
      <c r="L1179" s="46"/>
      <c r="M1179" s="222" t="s">
        <v>19</v>
      </c>
      <c r="N1179" s="223" t="s">
        <v>45</v>
      </c>
      <c r="O1179" s="86"/>
      <c r="P1179" s="224">
        <f>O1179*H1179</f>
        <v>0</v>
      </c>
      <c r="Q1179" s="224">
        <v>0.00014999999999999999</v>
      </c>
      <c r="R1179" s="224">
        <f>Q1179*H1179</f>
        <v>0.0019799999999999996</v>
      </c>
      <c r="S1179" s="224">
        <v>0</v>
      </c>
      <c r="T1179" s="225">
        <f>S1179*H1179</f>
        <v>0</v>
      </c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R1179" s="226" t="s">
        <v>276</v>
      </c>
      <c r="AT1179" s="226" t="s">
        <v>145</v>
      </c>
      <c r="AU1179" s="226" t="s">
        <v>83</v>
      </c>
      <c r="AY1179" s="19" t="s">
        <v>143</v>
      </c>
      <c r="BE1179" s="227">
        <f>IF(N1179="základní",J1179,0)</f>
        <v>0</v>
      </c>
      <c r="BF1179" s="227">
        <f>IF(N1179="snížená",J1179,0)</f>
        <v>0</v>
      </c>
      <c r="BG1179" s="227">
        <f>IF(N1179="zákl. přenesená",J1179,0)</f>
        <v>0</v>
      </c>
      <c r="BH1179" s="227">
        <f>IF(N1179="sníž. přenesená",J1179,0)</f>
        <v>0</v>
      </c>
      <c r="BI1179" s="227">
        <f>IF(N1179="nulová",J1179,0)</f>
        <v>0</v>
      </c>
      <c r="BJ1179" s="19" t="s">
        <v>81</v>
      </c>
      <c r="BK1179" s="227">
        <f>ROUND(I1179*H1179,2)</f>
        <v>0</v>
      </c>
      <c r="BL1179" s="19" t="s">
        <v>276</v>
      </c>
      <c r="BM1179" s="226" t="s">
        <v>1521</v>
      </c>
    </row>
    <row r="1180" s="2" customFormat="1">
      <c r="A1180" s="40"/>
      <c r="B1180" s="41"/>
      <c r="C1180" s="42"/>
      <c r="D1180" s="228" t="s">
        <v>152</v>
      </c>
      <c r="E1180" s="42"/>
      <c r="F1180" s="229" t="s">
        <v>1522</v>
      </c>
      <c r="G1180" s="42"/>
      <c r="H1180" s="42"/>
      <c r="I1180" s="230"/>
      <c r="J1180" s="42"/>
      <c r="K1180" s="42"/>
      <c r="L1180" s="46"/>
      <c r="M1180" s="231"/>
      <c r="N1180" s="232"/>
      <c r="O1180" s="86"/>
      <c r="P1180" s="86"/>
      <c r="Q1180" s="86"/>
      <c r="R1180" s="86"/>
      <c r="S1180" s="86"/>
      <c r="T1180" s="87"/>
      <c r="U1180" s="40"/>
      <c r="V1180" s="40"/>
      <c r="W1180" s="40"/>
      <c r="X1180" s="40"/>
      <c r="Y1180" s="40"/>
      <c r="Z1180" s="40"/>
      <c r="AA1180" s="40"/>
      <c r="AB1180" s="40"/>
      <c r="AC1180" s="40"/>
      <c r="AD1180" s="40"/>
      <c r="AE1180" s="40"/>
      <c r="AT1180" s="19" t="s">
        <v>152</v>
      </c>
      <c r="AU1180" s="19" t="s">
        <v>83</v>
      </c>
    </row>
    <row r="1181" s="2" customFormat="1" ht="44.25" customHeight="1">
      <c r="A1181" s="40"/>
      <c r="B1181" s="41"/>
      <c r="C1181" s="215" t="s">
        <v>1523</v>
      </c>
      <c r="D1181" s="215" t="s">
        <v>145</v>
      </c>
      <c r="E1181" s="216" t="s">
        <v>1524</v>
      </c>
      <c r="F1181" s="217" t="s">
        <v>1525</v>
      </c>
      <c r="G1181" s="218" t="s">
        <v>160</v>
      </c>
      <c r="H1181" s="219">
        <v>2507.636</v>
      </c>
      <c r="I1181" s="220"/>
      <c r="J1181" s="221">
        <f>ROUND(I1181*H1181,2)</f>
        <v>0</v>
      </c>
      <c r="K1181" s="217" t="s">
        <v>149</v>
      </c>
      <c r="L1181" s="46"/>
      <c r="M1181" s="222" t="s">
        <v>19</v>
      </c>
      <c r="N1181" s="223" t="s">
        <v>45</v>
      </c>
      <c r="O1181" s="86"/>
      <c r="P1181" s="224">
        <f>O1181*H1181</f>
        <v>0</v>
      </c>
      <c r="Q1181" s="224">
        <v>0.00029</v>
      </c>
      <c r="R1181" s="224">
        <f>Q1181*H1181</f>
        <v>0.72721444000000002</v>
      </c>
      <c r="S1181" s="224">
        <v>0</v>
      </c>
      <c r="T1181" s="225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26" t="s">
        <v>276</v>
      </c>
      <c r="AT1181" s="226" t="s">
        <v>145</v>
      </c>
      <c r="AU1181" s="226" t="s">
        <v>83</v>
      </c>
      <c r="AY1181" s="19" t="s">
        <v>143</v>
      </c>
      <c r="BE1181" s="227">
        <f>IF(N1181="základní",J1181,0)</f>
        <v>0</v>
      </c>
      <c r="BF1181" s="227">
        <f>IF(N1181="snížená",J1181,0)</f>
        <v>0</v>
      </c>
      <c r="BG1181" s="227">
        <f>IF(N1181="zákl. přenesená",J1181,0)</f>
        <v>0</v>
      </c>
      <c r="BH1181" s="227">
        <f>IF(N1181="sníž. přenesená",J1181,0)</f>
        <v>0</v>
      </c>
      <c r="BI1181" s="227">
        <f>IF(N1181="nulová",J1181,0)</f>
        <v>0</v>
      </c>
      <c r="BJ1181" s="19" t="s">
        <v>81</v>
      </c>
      <c r="BK1181" s="227">
        <f>ROUND(I1181*H1181,2)</f>
        <v>0</v>
      </c>
      <c r="BL1181" s="19" t="s">
        <v>276</v>
      </c>
      <c r="BM1181" s="226" t="s">
        <v>1526</v>
      </c>
    </row>
    <row r="1182" s="2" customFormat="1">
      <c r="A1182" s="40"/>
      <c r="B1182" s="41"/>
      <c r="C1182" s="42"/>
      <c r="D1182" s="228" t="s">
        <v>152</v>
      </c>
      <c r="E1182" s="42"/>
      <c r="F1182" s="229" t="s">
        <v>1527</v>
      </c>
      <c r="G1182" s="42"/>
      <c r="H1182" s="42"/>
      <c r="I1182" s="230"/>
      <c r="J1182" s="42"/>
      <c r="K1182" s="42"/>
      <c r="L1182" s="46"/>
      <c r="M1182" s="231"/>
      <c r="N1182" s="232"/>
      <c r="O1182" s="86"/>
      <c r="P1182" s="86"/>
      <c r="Q1182" s="86"/>
      <c r="R1182" s="86"/>
      <c r="S1182" s="86"/>
      <c r="T1182" s="87"/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T1182" s="19" t="s">
        <v>152</v>
      </c>
      <c r="AU1182" s="19" t="s">
        <v>83</v>
      </c>
    </row>
    <row r="1183" s="2" customFormat="1" ht="44.25" customHeight="1">
      <c r="A1183" s="40"/>
      <c r="B1183" s="41"/>
      <c r="C1183" s="215" t="s">
        <v>1528</v>
      </c>
      <c r="D1183" s="215" t="s">
        <v>145</v>
      </c>
      <c r="E1183" s="216" t="s">
        <v>1529</v>
      </c>
      <c r="F1183" s="217" t="s">
        <v>1530</v>
      </c>
      <c r="G1183" s="218" t="s">
        <v>160</v>
      </c>
      <c r="H1183" s="219">
        <v>2507.636</v>
      </c>
      <c r="I1183" s="220"/>
      <c r="J1183" s="221">
        <f>ROUND(I1183*H1183,2)</f>
        <v>0</v>
      </c>
      <c r="K1183" s="217" t="s">
        <v>149</v>
      </c>
      <c r="L1183" s="46"/>
      <c r="M1183" s="222" t="s">
        <v>19</v>
      </c>
      <c r="N1183" s="223" t="s">
        <v>45</v>
      </c>
      <c r="O1183" s="86"/>
      <c r="P1183" s="224">
        <f>O1183*H1183</f>
        <v>0</v>
      </c>
      <c r="Q1183" s="224">
        <v>0</v>
      </c>
      <c r="R1183" s="224">
        <f>Q1183*H1183</f>
        <v>0</v>
      </c>
      <c r="S1183" s="224">
        <v>0</v>
      </c>
      <c r="T1183" s="225">
        <f>S1183*H1183</f>
        <v>0</v>
      </c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R1183" s="226" t="s">
        <v>276</v>
      </c>
      <c r="AT1183" s="226" t="s">
        <v>145</v>
      </c>
      <c r="AU1183" s="226" t="s">
        <v>83</v>
      </c>
      <c r="AY1183" s="19" t="s">
        <v>143</v>
      </c>
      <c r="BE1183" s="227">
        <f>IF(N1183="základní",J1183,0)</f>
        <v>0</v>
      </c>
      <c r="BF1183" s="227">
        <f>IF(N1183="snížená",J1183,0)</f>
        <v>0</v>
      </c>
      <c r="BG1183" s="227">
        <f>IF(N1183="zákl. přenesená",J1183,0)</f>
        <v>0</v>
      </c>
      <c r="BH1183" s="227">
        <f>IF(N1183="sníž. přenesená",J1183,0)</f>
        <v>0</v>
      </c>
      <c r="BI1183" s="227">
        <f>IF(N1183="nulová",J1183,0)</f>
        <v>0</v>
      </c>
      <c r="BJ1183" s="19" t="s">
        <v>81</v>
      </c>
      <c r="BK1183" s="227">
        <f>ROUND(I1183*H1183,2)</f>
        <v>0</v>
      </c>
      <c r="BL1183" s="19" t="s">
        <v>276</v>
      </c>
      <c r="BM1183" s="226" t="s">
        <v>1531</v>
      </c>
    </row>
    <row r="1184" s="2" customFormat="1">
      <c r="A1184" s="40"/>
      <c r="B1184" s="41"/>
      <c r="C1184" s="42"/>
      <c r="D1184" s="228" t="s">
        <v>152</v>
      </c>
      <c r="E1184" s="42"/>
      <c r="F1184" s="229" t="s">
        <v>1532</v>
      </c>
      <c r="G1184" s="42"/>
      <c r="H1184" s="42"/>
      <c r="I1184" s="230"/>
      <c r="J1184" s="42"/>
      <c r="K1184" s="42"/>
      <c r="L1184" s="46"/>
      <c r="M1184" s="278"/>
      <c r="N1184" s="279"/>
      <c r="O1184" s="280"/>
      <c r="P1184" s="280"/>
      <c r="Q1184" s="280"/>
      <c r="R1184" s="280"/>
      <c r="S1184" s="280"/>
      <c r="T1184" s="281"/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T1184" s="19" t="s">
        <v>152</v>
      </c>
      <c r="AU1184" s="19" t="s">
        <v>83</v>
      </c>
    </row>
    <row r="1185" s="2" customFormat="1" ht="6.96" customHeight="1">
      <c r="A1185" s="40"/>
      <c r="B1185" s="61"/>
      <c r="C1185" s="62"/>
      <c r="D1185" s="62"/>
      <c r="E1185" s="62"/>
      <c r="F1185" s="62"/>
      <c r="G1185" s="62"/>
      <c r="H1185" s="62"/>
      <c r="I1185" s="62"/>
      <c r="J1185" s="62"/>
      <c r="K1185" s="62"/>
      <c r="L1185" s="46"/>
      <c r="M1185" s="40"/>
      <c r="O1185" s="40"/>
      <c r="P1185" s="40"/>
      <c r="Q1185" s="40"/>
      <c r="R1185" s="40"/>
      <c r="S1185" s="40"/>
      <c r="T1185" s="40"/>
      <c r="U1185" s="40"/>
      <c r="V1185" s="40"/>
      <c r="W1185" s="40"/>
      <c r="X1185" s="40"/>
      <c r="Y1185" s="40"/>
      <c r="Z1185" s="40"/>
      <c r="AA1185" s="40"/>
      <c r="AB1185" s="40"/>
      <c r="AC1185" s="40"/>
      <c r="AD1185" s="40"/>
      <c r="AE1185" s="40"/>
    </row>
  </sheetData>
  <sheetProtection sheet="1" autoFilter="0" formatColumns="0" formatRows="0" objects="1" scenarios="1" spinCount="100000" saltValue="rK8js1nty5Xi52xgPGBsK3NfaxmypJM2NWaXdD+wvEm+gFj6czekEpt8BY6VoIQxr90b6Ew78Esvy1OgXr1pMA==" hashValue="/FQECL+QqadJMeiaKMQyiouN+IyoIkDEmA+yvsu8ifVSgS8oRnsvL8oB6WgQs1DpeRwWzajNXQnAHpeTmDCdTA==" algorithmName="SHA-512" password="C71F"/>
  <autoFilter ref="C103:K11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hyperlinks>
    <hyperlink ref="F108" r:id="rId1" display="https://podminky.urs.cz/item/CS_URS_2024_02/275313811"/>
    <hyperlink ref="F113" r:id="rId2" display="https://podminky.urs.cz/item/CS_URS_2024_02/275351121"/>
    <hyperlink ref="F118" r:id="rId3" display="https://podminky.urs.cz/item/CS_URS_2024_02/275351122"/>
    <hyperlink ref="F121" r:id="rId4" display="https://podminky.urs.cz/item/CS_URS_2024_02/311231116"/>
    <hyperlink ref="F127" r:id="rId5" display="https://podminky.urs.cz/item/CS_URS_2024_02/310239211"/>
    <hyperlink ref="F132" r:id="rId6" display="https://podminky.urs.cz/item/CS_URS_2024_02/317941121"/>
    <hyperlink ref="F138" r:id="rId7" display="https://podminky.urs.cz/item/CS_URS_2024_02/317944323"/>
    <hyperlink ref="F147" r:id="rId8" display="https://podminky.urs.cz/item/CS_URS_2024_02/346244381"/>
    <hyperlink ref="F156" r:id="rId9" display="https://podminky.urs.cz/item/CS_URS_2024_02/411354315"/>
    <hyperlink ref="F176" r:id="rId10" display="https://podminky.urs.cz/item/CS_URS_2024_02/411354316"/>
    <hyperlink ref="F178" r:id="rId11" display="https://podminky.urs.cz/item/CS_URS_2024_02/411354335"/>
    <hyperlink ref="F185" r:id="rId12" display="https://podminky.urs.cz/item/CS_URS_2024_02/411354336"/>
    <hyperlink ref="F187" r:id="rId13" display="https://podminky.urs.cz/item/CS_URS_2024_02/413231221"/>
    <hyperlink ref="F207" r:id="rId14" display="https://podminky.urs.cz/item/CS_URS_2024_02/611325423"/>
    <hyperlink ref="F228" r:id="rId15" display="https://podminky.urs.cz/item/CS_URS_2024_02/612311111"/>
    <hyperlink ref="F239" r:id="rId16" display="https://podminky.urs.cz/item/CS_URS_2024_02/612325422"/>
    <hyperlink ref="F260" r:id="rId17" display="https://podminky.urs.cz/item/CS_URS_2024_02/613311111"/>
    <hyperlink ref="F267" r:id="rId18" display="https://podminky.urs.cz/item/CS_URS_2024_02/619345131"/>
    <hyperlink ref="F287" r:id="rId19" display="https://podminky.urs.cz/item/CS_URS_2024_02/621221123"/>
    <hyperlink ref="F294" r:id="rId20" display="https://podminky.urs.cz/item/CS_URS_2024_02/623142001"/>
    <hyperlink ref="F299" r:id="rId21" display="https://podminky.urs.cz/item/CS_URS_2024_02/623521022"/>
    <hyperlink ref="F306" r:id="rId22" display="https://podminky.urs.cz/item/CS_URS_2024_02/642945111"/>
    <hyperlink ref="F312" r:id="rId23" display="https://podminky.urs.cz/item/CS_URS_2024_02/943211111"/>
    <hyperlink ref="F316" r:id="rId24" display="https://podminky.urs.cz/item/CS_URS_2024_02/943211211"/>
    <hyperlink ref="F319" r:id="rId25" display="https://podminky.urs.cz/item/CS_URS_2024_02/943211811"/>
    <hyperlink ref="F321" r:id="rId26" display="https://podminky.urs.cz/item/CS_URS_2024_02/949101112"/>
    <hyperlink ref="F344" r:id="rId27" display="https://podminky.urs.cz/item/CS_URS_2024_02/952901114"/>
    <hyperlink ref="F375" r:id="rId28" display="https://podminky.urs.cz/item/CS_URS_2024_02/962032641"/>
    <hyperlink ref="F380" r:id="rId29" display="https://podminky.urs.cz/item/CS_URS_2024_02/964061331"/>
    <hyperlink ref="F387" r:id="rId30" display="https://podminky.urs.cz/item/CS_URS_2024_02/965081113"/>
    <hyperlink ref="F391" r:id="rId31" display="https://podminky.urs.cz/item/CS_URS_2024_02/965082923"/>
    <hyperlink ref="F395" r:id="rId32" display="https://podminky.urs.cz/item/CS_URS_2024_02/968072455"/>
    <hyperlink ref="F399" r:id="rId33" display="https://podminky.urs.cz/item/CS_URS_2024_02/971033541"/>
    <hyperlink ref="F404" r:id="rId34" display="https://podminky.urs.cz/item/CS_URS_2024_02/971033641"/>
    <hyperlink ref="F409" r:id="rId35" display="https://podminky.urs.cz/item/CS_URS_2024_02/973031325"/>
    <hyperlink ref="F413" r:id="rId36" display="https://podminky.urs.cz/item/CS_URS_2024_02/978012161"/>
    <hyperlink ref="F434" r:id="rId37" display="https://podminky.urs.cz/item/CS_URS_2024_02/978013141"/>
    <hyperlink ref="F455" r:id="rId38" display="https://podminky.urs.cz/item/CS_URS_2024_02/978013191"/>
    <hyperlink ref="F470" r:id="rId39" display="https://podminky.urs.cz/item/CS_URS_2024_02/997013011"/>
    <hyperlink ref="F475" r:id="rId40" display="https://podminky.urs.cz/item/CS_URS_2024_02/997013215"/>
    <hyperlink ref="F477" r:id="rId41" display="https://podminky.urs.cz/item/CS_URS_2024_02/997013312"/>
    <hyperlink ref="F481" r:id="rId42" display="https://podminky.urs.cz/item/CS_URS_2024_02/997013322"/>
    <hyperlink ref="F484" r:id="rId43" display="https://podminky.urs.cz/item/CS_URS_2024_02/997013501"/>
    <hyperlink ref="F486" r:id="rId44" display="https://podminky.urs.cz/item/CS_URS_2024_02/997013509"/>
    <hyperlink ref="F489" r:id="rId45" display="https://podminky.urs.cz/item/CS_URS_2024_02/997013871"/>
    <hyperlink ref="F492" r:id="rId46" display="https://podminky.urs.cz/item/CS_URS_2024_02/998011010"/>
    <hyperlink ref="F496" r:id="rId47" display="https://podminky.urs.cz/item/CS_URS_2024_02/713121121"/>
    <hyperlink ref="F502" r:id="rId48" display="https://podminky.urs.cz/item/CS_URS_2024_02/713151111"/>
    <hyperlink ref="F508" r:id="rId49" display="https://podminky.urs.cz/item/CS_URS_2024_02/713191133"/>
    <hyperlink ref="F517" r:id="rId50" display="https://podminky.urs.cz/item/CS_URS_2024_02/998713203"/>
    <hyperlink ref="F520" r:id="rId51" display="https://podminky.urs.cz/item/CS_URS_2024_02/721173402"/>
    <hyperlink ref="F525" r:id="rId52" display="https://podminky.urs.cz/item/CS_URS_2024_02/721173403"/>
    <hyperlink ref="F534" r:id="rId53" display="https://podminky.urs.cz/item/CS_URS_2024_02/721273153"/>
    <hyperlink ref="F536" r:id="rId54" display="https://podminky.urs.cz/item/CS_URS_2024_02/721290112"/>
    <hyperlink ref="F538" r:id="rId55" display="https://podminky.urs.cz/item/CS_URS_2024_02/998721203"/>
    <hyperlink ref="F541" r:id="rId56" display="https://podminky.urs.cz/item/CS_URS_2024_02/762114110"/>
    <hyperlink ref="F548" r:id="rId57" display="https://podminky.urs.cz/item/CS_URS_2024_02/762124110"/>
    <hyperlink ref="F555" r:id="rId58" display="https://podminky.urs.cz/item/CS_URS_2024_02/762131124"/>
    <hyperlink ref="F561" r:id="rId59" display="https://podminky.urs.cz/item/CS_URS_2024_02/762311004"/>
    <hyperlink ref="F567" r:id="rId60" display="https://podminky.urs.cz/item/CS_URS_2024_02/762331921"/>
    <hyperlink ref="F576" r:id="rId61" display="https://podminky.urs.cz/item/CS_URS_2024_02/762331922"/>
    <hyperlink ref="F586" r:id="rId62" display="https://podminky.urs.cz/item/CS_URS_2024_02/762331923"/>
    <hyperlink ref="F598" r:id="rId63" display="https://podminky.urs.cz/item/CS_URS_2024_02/762331924"/>
    <hyperlink ref="F610" r:id="rId64" display="https://podminky.urs.cz/item/CS_URS_2024_02/762331932"/>
    <hyperlink ref="F615" r:id="rId65" display="https://podminky.urs.cz/item/CS_URS_2024_02/762331933"/>
    <hyperlink ref="F619" r:id="rId66" display="https://podminky.urs.cz/item/CS_URS_2024_02/762331941"/>
    <hyperlink ref="F625" r:id="rId67" display="https://podminky.urs.cz/item/CS_URS_2024_02/762331942"/>
    <hyperlink ref="F631" r:id="rId68" display="https://podminky.urs.cz/item/CS_URS_2024_02/762331943"/>
    <hyperlink ref="F636" r:id="rId69" display="https://podminky.urs.cz/item/CS_URS_2024_02/762331944"/>
    <hyperlink ref="F642" r:id="rId70" display="https://podminky.urs.cz/item/CS_URS_2024_02/762332921"/>
    <hyperlink ref="F646" r:id="rId71" display="https://podminky.urs.cz/item/CS_URS_2024_02/762332922"/>
    <hyperlink ref="F680" r:id="rId72" display="https://podminky.urs.cz/item/CS_URS_2024_02/762332923"/>
    <hyperlink ref="F690" r:id="rId73" display="https://podminky.urs.cz/item/CS_URS_2024_02/762332924"/>
    <hyperlink ref="F706" r:id="rId74" display="https://podminky.urs.cz/item/CS_URS_2024_02/762341210"/>
    <hyperlink ref="F712" r:id="rId75" display="https://podminky.urs.cz/item/CS_URS_2024_02/762341811"/>
    <hyperlink ref="F716" r:id="rId76" display="https://podminky.urs.cz/item/CS_URS_2024_02/762342214"/>
    <hyperlink ref="F724" r:id="rId77" display="https://podminky.urs.cz/item/CS_URS_2024_02/762342812"/>
    <hyperlink ref="F731" r:id="rId78" display="https://podminky.urs.cz/item/CS_URS_2024_02/762381014"/>
    <hyperlink ref="F733" r:id="rId79" display="https://podminky.urs.cz/item/CS_URS_2024_02/762382014"/>
    <hyperlink ref="F735" r:id="rId80" display="https://podminky.urs.cz/item/CS_URS_2024_02/762395000"/>
    <hyperlink ref="F793" r:id="rId81" display="https://podminky.urs.cz/item/CS_URS_2024_02/762511294"/>
    <hyperlink ref="F797" r:id="rId82" display="https://podminky.urs.cz/item/CS_URS_2024_02/762521812"/>
    <hyperlink ref="F801" r:id="rId83" display="https://podminky.urs.cz/item/CS_URS_2024_02/762812140"/>
    <hyperlink ref="F807" r:id="rId84" display="https://podminky.urs.cz/item/CS_URS_2024_02/762895000"/>
    <hyperlink ref="F811" r:id="rId85" display="https://podminky.urs.cz/item/CS_URS_2024_02/998762204"/>
    <hyperlink ref="F814" r:id="rId86" display="https://podminky.urs.cz/item/CS_URS_2024_02/763131443"/>
    <hyperlink ref="F818" r:id="rId87" display="https://podminky.urs.cz/item/CS_URS_2024_02/998763202"/>
    <hyperlink ref="F821" r:id="rId88" display="https://podminky.urs.cz/item/CS_URS_2024_02/764001843"/>
    <hyperlink ref="F830" r:id="rId89" display="https://podminky.urs.cz/item/CS_URS_2024_02/764001851"/>
    <hyperlink ref="F834" r:id="rId90" display="https://podminky.urs.cz/item/CS_URS_2024_02/764001871"/>
    <hyperlink ref="F838" r:id="rId91" display="https://podminky.urs.cz/item/CS_URS_2024_02/764001891"/>
    <hyperlink ref="F842" r:id="rId92" display="https://podminky.urs.cz/item/CS_URS_2024_02/764002821"/>
    <hyperlink ref="F846" r:id="rId93" display="https://podminky.urs.cz/item/CS_URS_2024_02/764002831"/>
    <hyperlink ref="F850" r:id="rId94" display="https://podminky.urs.cz/item/CS_URS_2024_02/764002841"/>
    <hyperlink ref="F855" r:id="rId95" display="https://podminky.urs.cz/item/CS_URS_2024_02/764002871"/>
    <hyperlink ref="F860" r:id="rId96" display="https://podminky.urs.cz/item/CS_URS_2024_02/764002881"/>
    <hyperlink ref="F864" r:id="rId97" display="https://podminky.urs.cz/item/CS_URS_2024_02/764004801"/>
    <hyperlink ref="F869" r:id="rId98" display="https://podminky.urs.cz/item/CS_URS_2024_02/764004821"/>
    <hyperlink ref="F874" r:id="rId99" display="https://podminky.urs.cz/item/CS_URS_2024_02/764121453"/>
    <hyperlink ref="F878" r:id="rId100" display="https://podminky.urs.cz/item/CS_URS_2024_02/764223458"/>
    <hyperlink ref="F882" r:id="rId101" display="https://podminky.urs.cz/item/CS_URS_2024_02/764241406"/>
    <hyperlink ref="F886" r:id="rId102" display="https://podminky.urs.cz/item/CS_URS_2024_02/764241436"/>
    <hyperlink ref="F890" r:id="rId103" display="https://podminky.urs.cz/item/CS_URS_2024_02/764241466"/>
    <hyperlink ref="F894" r:id="rId104" display="https://podminky.urs.cz/item/CS_URS_2024_02/764242333"/>
    <hyperlink ref="F898" r:id="rId105" display="https://podminky.urs.cz/item/CS_URS_2024_02/764242401"/>
    <hyperlink ref="F905" r:id="rId106" display="https://podminky.urs.cz/item/CS_URS_2024_02/764242433"/>
    <hyperlink ref="F909" r:id="rId107" display="https://podminky.urs.cz/item/CS_URS_2024_02/764245406"/>
    <hyperlink ref="F914" r:id="rId108" display="https://podminky.urs.cz/item/CS_URS_2024_02/764245411"/>
    <hyperlink ref="F918" r:id="rId109" display="https://podminky.urs.cz/item/CS_URS_2024_02/764245446"/>
    <hyperlink ref="F924" r:id="rId110" display="https://podminky.urs.cz/item/CS_URS_2024_02/764248311"/>
    <hyperlink ref="F929" r:id="rId111" display="https://podminky.urs.cz/item/CS_URS_2024_02/764248347"/>
    <hyperlink ref="F934" r:id="rId112" display="https://podminky.urs.cz/item/CS_URS_2024_02/764325421"/>
    <hyperlink ref="F938" r:id="rId113" display="https://podminky.urs.cz/item/CS_URS_2024_02/764325424"/>
    <hyperlink ref="F942" r:id="rId114" display="https://podminky.urs.cz/item/CS_URS_2024_02/764341414"/>
    <hyperlink ref="F948" r:id="rId115" display="https://podminky.urs.cz/item/CS_URS_2024_02/764342416"/>
    <hyperlink ref="F952" r:id="rId116" display="https://podminky.urs.cz/item/CS_URS_2024_02/764541407"/>
    <hyperlink ref="F956" r:id="rId117" display="https://podminky.urs.cz/item/CS_URS_2024_02/764543407"/>
    <hyperlink ref="F960" r:id="rId118" display="https://podminky.urs.cz/item/CS_URS_2024_02/764548425"/>
    <hyperlink ref="F964" r:id="rId119" display="https://podminky.urs.cz/item/CS_URS_2024_02/764548432"/>
    <hyperlink ref="F968" r:id="rId120" display="https://podminky.urs.cz/item/CS_URS_2024_02/998764204"/>
    <hyperlink ref="F971" r:id="rId121" display="https://podminky.urs.cz/item/CS_URS_2024_02/765111807"/>
    <hyperlink ref="F978" r:id="rId122" display="https://podminky.urs.cz/item/CS_URS_2024_02/765191011"/>
    <hyperlink ref="F987" r:id="rId123" display="https://podminky.urs.cz/item/CS_URS_2024_02/765191011"/>
    <hyperlink ref="F994" r:id="rId124" display="https://podminky.urs.cz/item/CS_URS_2024_02/765211829"/>
    <hyperlink ref="F998" r:id="rId125" display="https://podminky.urs.cz/item/CS_URS_2024_02/998765203"/>
    <hyperlink ref="F1005" r:id="rId126" display="https://podminky.urs.cz/item/CS_URS_2024_02/766660022"/>
    <hyperlink ref="F1010" r:id="rId127" display="https://podminky.urs.cz/item/CS_URS_2024_02/766660717"/>
    <hyperlink ref="F1013" r:id="rId128" display="https://podminky.urs.cz/item/CS_URS_2024_02/766660729"/>
    <hyperlink ref="F1021" r:id="rId129" display="https://podminky.urs.cz/item/CS_URS_2024_02/998766203"/>
    <hyperlink ref="F1024" r:id="rId130" display="https://podminky.urs.cz/item/CS_URS_2024_02/767691822"/>
    <hyperlink ref="F1028" r:id="rId131" display="https://podminky.urs.cz/item/CS_URS_2024_02/767881132"/>
    <hyperlink ref="F1036" r:id="rId132" display="https://podminky.urs.cz/item/CS_URS_2024_02/998767203"/>
    <hyperlink ref="F1039" r:id="rId133" display="https://podminky.urs.cz/item/CS_URS_2024_02/783201201"/>
    <hyperlink ref="F1041" r:id="rId134" display="https://podminky.urs.cz/item/CS_URS_2024_02/783201401"/>
    <hyperlink ref="F1043" r:id="rId135" display="https://podminky.urs.cz/item/CS_URS_2024_02/783201403"/>
    <hyperlink ref="F1045" r:id="rId136" display="https://podminky.urs.cz/item/CS_URS_2024_02/783213021"/>
    <hyperlink ref="F1104" r:id="rId137" display="https://podminky.urs.cz/item/CS_URS_2024_02/783214121"/>
    <hyperlink ref="F1158" r:id="rId138" display="https://podminky.urs.cz/item/CS_URS_2024_02/783314201"/>
    <hyperlink ref="F1167" r:id="rId139" display="https://podminky.urs.cz/item/CS_URS_2024_02/783315101"/>
    <hyperlink ref="F1169" r:id="rId140" display="https://podminky.urs.cz/item/CS_URS_2024_02/783315101"/>
    <hyperlink ref="F1171" r:id="rId141" display="https://podminky.urs.cz/item/CS_URS_2024_02/783317101"/>
    <hyperlink ref="F1175" r:id="rId142" display="https://podminky.urs.cz/item/CS_URS_2024_02/783317101"/>
    <hyperlink ref="F1178" r:id="rId143" display="https://podminky.urs.cz/item/CS_URS_2024_02/784111003"/>
    <hyperlink ref="F1180" r:id="rId144" display="https://podminky.urs.cz/item/CS_URS_2024_02/784211013"/>
    <hyperlink ref="F1182" r:id="rId145" display="https://podminky.urs.cz/item/CS_URS_2024_02/784211103"/>
    <hyperlink ref="F1184" r:id="rId146" display="https://podminky.urs.cz/item/CS_URS_2024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školského objektu Husova 17</v>
      </c>
      <c r="F7" s="145"/>
      <c r="G7" s="145"/>
      <c r="H7" s="145"/>
      <c r="L7" s="22"/>
    </row>
    <row r="8">
      <c r="B8" s="22"/>
      <c r="D8" s="145" t="s">
        <v>101</v>
      </c>
      <c r="L8" s="22"/>
    </row>
    <row r="9" s="1" customFormat="1" ht="16.5" customHeight="1">
      <c r="B9" s="22"/>
      <c r="E9" s="146" t="s">
        <v>102</v>
      </c>
      <c r="F9" s="1"/>
      <c r="G9" s="1"/>
      <c r="H9" s="1"/>
      <c r="L9" s="22"/>
    </row>
    <row r="10" s="1" customFormat="1" ht="12" customHeight="1">
      <c r="B10" s="22"/>
      <c r="D10" s="145" t="s">
        <v>103</v>
      </c>
      <c r="L10" s="22"/>
    </row>
    <row r="11" s="2" customFormat="1" ht="16.5" customHeight="1">
      <c r="A11" s="40"/>
      <c r="B11" s="46"/>
      <c r="C11" s="40"/>
      <c r="D11" s="40"/>
      <c r="E11" s="158" t="s">
        <v>104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1533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1534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49" t="str">
        <f>'Rekapitulace stavby'!AN8</f>
        <v>8. 12. 2022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19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27</v>
      </c>
      <c r="F19" s="40"/>
      <c r="G19" s="40"/>
      <c r="H19" s="40"/>
      <c r="I19" s="145" t="s">
        <v>28</v>
      </c>
      <c r="J19" s="135" t="s">
        <v>19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">
        <v>32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33</v>
      </c>
      <c r="F25" s="40"/>
      <c r="G25" s="40"/>
      <c r="H25" s="40"/>
      <c r="I25" s="145" t="s">
        <v>28</v>
      </c>
      <c r="J25" s="135" t="s">
        <v>34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36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28</v>
      </c>
      <c r="J28" s="135" t="str">
        <f>IF('Rekapitulace stavby'!AN20="","",'Rekapitulace stavby'!AN20)</f>
        <v/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0"/>
      <c r="B31" s="151"/>
      <c r="C31" s="150"/>
      <c r="D31" s="150"/>
      <c r="E31" s="152" t="s">
        <v>19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40</v>
      </c>
      <c r="E34" s="40"/>
      <c r="F34" s="40"/>
      <c r="G34" s="40"/>
      <c r="H34" s="40"/>
      <c r="I34" s="40"/>
      <c r="J34" s="156">
        <f>ROUND(J93,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42</v>
      </c>
      <c r="G36" s="40"/>
      <c r="H36" s="40"/>
      <c r="I36" s="157" t="s">
        <v>41</v>
      </c>
      <c r="J36" s="157" t="s">
        <v>43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44</v>
      </c>
      <c r="E37" s="145" t="s">
        <v>45</v>
      </c>
      <c r="F37" s="159">
        <f>ROUND((SUM(BE93:BE169)),  2)</f>
        <v>0</v>
      </c>
      <c r="G37" s="40"/>
      <c r="H37" s="40"/>
      <c r="I37" s="160">
        <v>0.20999999999999999</v>
      </c>
      <c r="J37" s="159">
        <f>ROUND(((SUM(BE93:BE169))*I37),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46</v>
      </c>
      <c r="F38" s="159">
        <f>ROUND((SUM(BF93:BF169)),  2)</f>
        <v>0</v>
      </c>
      <c r="G38" s="40"/>
      <c r="H38" s="40"/>
      <c r="I38" s="160">
        <v>0.14999999999999999</v>
      </c>
      <c r="J38" s="159">
        <f>ROUND(((SUM(BF93:BF169))*I38),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ROUND((SUM(BG93:BG169)),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48</v>
      </c>
      <c r="F40" s="159">
        <f>ROUND((SUM(BH93:BH169)),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49</v>
      </c>
      <c r="F41" s="159">
        <f>ROUND((SUM(BI93:BI169)),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105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školského objektu Husova 17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101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102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103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82" t="s">
        <v>104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1533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D.1.1.94 - Fasádní lešení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parc. č. 622, k.ú. Město Brno [610003]</v>
      </c>
      <c r="G60" s="42"/>
      <c r="H60" s="42"/>
      <c r="I60" s="34" t="s">
        <v>23</v>
      </c>
      <c r="J60" s="74" t="str">
        <f>IF(J16="","",J16)</f>
        <v>8. 12. 2022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Statutární město Brno, městská část Brno-střed</v>
      </c>
      <c r="G62" s="42"/>
      <c r="H62" s="42"/>
      <c r="I62" s="34" t="s">
        <v>31</v>
      </c>
      <c r="J62" s="38" t="str">
        <f>E25</f>
        <v>INTAR, a.s.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36</v>
      </c>
      <c r="J63" s="38" t="str">
        <f>E28</f>
        <v xml:space="preserve"> 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106</v>
      </c>
      <c r="D65" s="174"/>
      <c r="E65" s="174"/>
      <c r="F65" s="174"/>
      <c r="G65" s="174"/>
      <c r="H65" s="174"/>
      <c r="I65" s="174"/>
      <c r="J65" s="175" t="s">
        <v>107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72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108</v>
      </c>
    </row>
    <row r="68" s="9" customFormat="1" ht="24.96" customHeight="1">
      <c r="A68" s="9"/>
      <c r="B68" s="177"/>
      <c r="C68" s="178"/>
      <c r="D68" s="179" t="s">
        <v>109</v>
      </c>
      <c r="E68" s="180"/>
      <c r="F68" s="180"/>
      <c r="G68" s="180"/>
      <c r="H68" s="180"/>
      <c r="I68" s="180"/>
      <c r="J68" s="181">
        <f>J94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114</v>
      </c>
      <c r="E69" s="185"/>
      <c r="F69" s="185"/>
      <c r="G69" s="185"/>
      <c r="H69" s="185"/>
      <c r="I69" s="185"/>
      <c r="J69" s="186">
        <f>J95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128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Rekonstrukce školského objektu Husova 17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101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6.5" customHeight="1">
      <c r="B81" s="23"/>
      <c r="C81" s="24"/>
      <c r="D81" s="24"/>
      <c r="E81" s="172" t="s">
        <v>102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103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282" t="s">
        <v>104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1533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D.1.1.94 - Fasádní lešení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parc. č. 622, k.ú. Město Brno [610003]</v>
      </c>
      <c r="G87" s="42"/>
      <c r="H87" s="42"/>
      <c r="I87" s="34" t="s">
        <v>23</v>
      </c>
      <c r="J87" s="74" t="str">
        <f>IF(J16="","",J16)</f>
        <v>8. 12. 2022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E19</f>
        <v>Statutární město Brno, městská část Brno-střed</v>
      </c>
      <c r="G89" s="42"/>
      <c r="H89" s="42"/>
      <c r="I89" s="34" t="s">
        <v>31</v>
      </c>
      <c r="J89" s="38" t="str">
        <f>E25</f>
        <v>INTAR, a.s.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36</v>
      </c>
      <c r="J90" s="38" t="str">
        <f>E28</f>
        <v xml:space="preserve"> 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129</v>
      </c>
      <c r="D92" s="191" t="s">
        <v>59</v>
      </c>
      <c r="E92" s="191" t="s">
        <v>55</v>
      </c>
      <c r="F92" s="191" t="s">
        <v>56</v>
      </c>
      <c r="G92" s="191" t="s">
        <v>130</v>
      </c>
      <c r="H92" s="191" t="s">
        <v>131</v>
      </c>
      <c r="I92" s="191" t="s">
        <v>132</v>
      </c>
      <c r="J92" s="191" t="s">
        <v>107</v>
      </c>
      <c r="K92" s="192" t="s">
        <v>133</v>
      </c>
      <c r="L92" s="193"/>
      <c r="M92" s="94" t="s">
        <v>19</v>
      </c>
      <c r="N92" s="95" t="s">
        <v>44</v>
      </c>
      <c r="O92" s="95" t="s">
        <v>134</v>
      </c>
      <c r="P92" s="95" t="s">
        <v>135</v>
      </c>
      <c r="Q92" s="95" t="s">
        <v>136</v>
      </c>
      <c r="R92" s="95" t="s">
        <v>137</v>
      </c>
      <c r="S92" s="95" t="s">
        <v>138</v>
      </c>
      <c r="T92" s="96" t="s">
        <v>139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1" t="s">
        <v>140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7"/>
      <c r="N93" s="195"/>
      <c r="O93" s="98"/>
      <c r="P93" s="196">
        <f>P94</f>
        <v>0</v>
      </c>
      <c r="Q93" s="98"/>
      <c r="R93" s="196">
        <f>R94</f>
        <v>0</v>
      </c>
      <c r="S93" s="98"/>
      <c r="T93" s="197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73</v>
      </c>
      <c r="AU93" s="19" t="s">
        <v>108</v>
      </c>
      <c r="BK93" s="198">
        <f>BK94</f>
        <v>0</v>
      </c>
    </row>
    <row r="94" s="12" customFormat="1" ht="25.92" customHeight="1">
      <c r="A94" s="12"/>
      <c r="B94" s="199"/>
      <c r="C94" s="200"/>
      <c r="D94" s="201" t="s">
        <v>73</v>
      </c>
      <c r="E94" s="202" t="s">
        <v>141</v>
      </c>
      <c r="F94" s="202" t="s">
        <v>142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</f>
        <v>0</v>
      </c>
      <c r="Q94" s="207"/>
      <c r="R94" s="208">
        <f>R95</f>
        <v>0</v>
      </c>
      <c r="S94" s="207"/>
      <c r="T94" s="20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81</v>
      </c>
      <c r="AT94" s="211" t="s">
        <v>73</v>
      </c>
      <c r="AU94" s="211" t="s">
        <v>74</v>
      </c>
      <c r="AY94" s="210" t="s">
        <v>143</v>
      </c>
      <c r="BK94" s="212">
        <f>BK95</f>
        <v>0</v>
      </c>
    </row>
    <row r="95" s="12" customFormat="1" ht="22.8" customHeight="1">
      <c r="A95" s="12"/>
      <c r="B95" s="199"/>
      <c r="C95" s="200"/>
      <c r="D95" s="201" t="s">
        <v>73</v>
      </c>
      <c r="E95" s="213" t="s">
        <v>207</v>
      </c>
      <c r="F95" s="213" t="s">
        <v>396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SUM(P96:P169)</f>
        <v>0</v>
      </c>
      <c r="Q95" s="207"/>
      <c r="R95" s="208">
        <f>SUM(R96:R169)</f>
        <v>0</v>
      </c>
      <c r="S95" s="207"/>
      <c r="T95" s="209">
        <f>SUM(T96:T169)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81</v>
      </c>
      <c r="AT95" s="211" t="s">
        <v>73</v>
      </c>
      <c r="AU95" s="211" t="s">
        <v>81</v>
      </c>
      <c r="AY95" s="210" t="s">
        <v>143</v>
      </c>
      <c r="BK95" s="212">
        <f>SUM(BK96:BK169)</f>
        <v>0</v>
      </c>
    </row>
    <row r="96" s="2" customFormat="1" ht="44.25" customHeight="1">
      <c r="A96" s="40"/>
      <c r="B96" s="41"/>
      <c r="C96" s="215" t="s">
        <v>81</v>
      </c>
      <c r="D96" s="215" t="s">
        <v>145</v>
      </c>
      <c r="E96" s="216" t="s">
        <v>1535</v>
      </c>
      <c r="F96" s="217" t="s">
        <v>1536</v>
      </c>
      <c r="G96" s="218" t="s">
        <v>160</v>
      </c>
      <c r="H96" s="219">
        <v>3239.4000000000001</v>
      </c>
      <c r="I96" s="220"/>
      <c r="J96" s="221">
        <f>ROUND(I96*H96,2)</f>
        <v>0</v>
      </c>
      <c r="K96" s="217" t="s">
        <v>149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150</v>
      </c>
      <c r="AT96" s="226" t="s">
        <v>145</v>
      </c>
      <c r="AU96" s="226" t="s">
        <v>83</v>
      </c>
      <c r="AY96" s="19" t="s">
        <v>143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150</v>
      </c>
      <c r="BM96" s="226" t="s">
        <v>1537</v>
      </c>
    </row>
    <row r="97" s="2" customFormat="1">
      <c r="A97" s="40"/>
      <c r="B97" s="41"/>
      <c r="C97" s="42"/>
      <c r="D97" s="228" t="s">
        <v>152</v>
      </c>
      <c r="E97" s="42"/>
      <c r="F97" s="229" t="s">
        <v>1538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83</v>
      </c>
    </row>
    <row r="98" s="13" customFormat="1">
      <c r="A98" s="13"/>
      <c r="B98" s="233"/>
      <c r="C98" s="234"/>
      <c r="D98" s="235" t="s">
        <v>154</v>
      </c>
      <c r="E98" s="236" t="s">
        <v>19</v>
      </c>
      <c r="F98" s="237" t="s">
        <v>1539</v>
      </c>
      <c r="G98" s="234"/>
      <c r="H98" s="236" t="s">
        <v>19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154</v>
      </c>
      <c r="AU98" s="243" t="s">
        <v>83</v>
      </c>
      <c r="AV98" s="13" t="s">
        <v>81</v>
      </c>
      <c r="AW98" s="13" t="s">
        <v>35</v>
      </c>
      <c r="AX98" s="13" t="s">
        <v>74</v>
      </c>
      <c r="AY98" s="243" t="s">
        <v>143</v>
      </c>
    </row>
    <row r="99" s="14" customFormat="1">
      <c r="A99" s="14"/>
      <c r="B99" s="244"/>
      <c r="C99" s="245"/>
      <c r="D99" s="235" t="s">
        <v>154</v>
      </c>
      <c r="E99" s="246" t="s">
        <v>19</v>
      </c>
      <c r="F99" s="247" t="s">
        <v>1540</v>
      </c>
      <c r="G99" s="245"/>
      <c r="H99" s="248">
        <v>1263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154</v>
      </c>
      <c r="AU99" s="254" t="s">
        <v>83</v>
      </c>
      <c r="AV99" s="14" t="s">
        <v>83</v>
      </c>
      <c r="AW99" s="14" t="s">
        <v>35</v>
      </c>
      <c r="AX99" s="14" t="s">
        <v>74</v>
      </c>
      <c r="AY99" s="254" t="s">
        <v>143</v>
      </c>
    </row>
    <row r="100" s="14" customFormat="1">
      <c r="A100" s="14"/>
      <c r="B100" s="244"/>
      <c r="C100" s="245"/>
      <c r="D100" s="235" t="s">
        <v>154</v>
      </c>
      <c r="E100" s="246" t="s">
        <v>19</v>
      </c>
      <c r="F100" s="247" t="s">
        <v>1541</v>
      </c>
      <c r="G100" s="245"/>
      <c r="H100" s="248">
        <v>639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154</v>
      </c>
      <c r="AU100" s="254" t="s">
        <v>83</v>
      </c>
      <c r="AV100" s="14" t="s">
        <v>83</v>
      </c>
      <c r="AW100" s="14" t="s">
        <v>35</v>
      </c>
      <c r="AX100" s="14" t="s">
        <v>74</v>
      </c>
      <c r="AY100" s="254" t="s">
        <v>143</v>
      </c>
    </row>
    <row r="101" s="14" customFormat="1">
      <c r="A101" s="14"/>
      <c r="B101" s="244"/>
      <c r="C101" s="245"/>
      <c r="D101" s="235" t="s">
        <v>154</v>
      </c>
      <c r="E101" s="246" t="s">
        <v>19</v>
      </c>
      <c r="F101" s="247" t="s">
        <v>1542</v>
      </c>
      <c r="G101" s="245"/>
      <c r="H101" s="248">
        <v>1337.4000000000001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154</v>
      </c>
      <c r="AU101" s="254" t="s">
        <v>83</v>
      </c>
      <c r="AV101" s="14" t="s">
        <v>83</v>
      </c>
      <c r="AW101" s="14" t="s">
        <v>35</v>
      </c>
      <c r="AX101" s="14" t="s">
        <v>74</v>
      </c>
      <c r="AY101" s="254" t="s">
        <v>143</v>
      </c>
    </row>
    <row r="102" s="15" customFormat="1">
      <c r="A102" s="15"/>
      <c r="B102" s="255"/>
      <c r="C102" s="256"/>
      <c r="D102" s="235" t="s">
        <v>154</v>
      </c>
      <c r="E102" s="257" t="s">
        <v>19</v>
      </c>
      <c r="F102" s="258" t="s">
        <v>157</v>
      </c>
      <c r="G102" s="256"/>
      <c r="H102" s="259">
        <v>3239.4000000000001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154</v>
      </c>
      <c r="AU102" s="265" t="s">
        <v>83</v>
      </c>
      <c r="AV102" s="15" t="s">
        <v>150</v>
      </c>
      <c r="AW102" s="15" t="s">
        <v>35</v>
      </c>
      <c r="AX102" s="15" t="s">
        <v>81</v>
      </c>
      <c r="AY102" s="265" t="s">
        <v>143</v>
      </c>
    </row>
    <row r="103" s="2" customFormat="1" ht="55.5" customHeight="1">
      <c r="A103" s="40"/>
      <c r="B103" s="41"/>
      <c r="C103" s="215" t="s">
        <v>83</v>
      </c>
      <c r="D103" s="215" t="s">
        <v>145</v>
      </c>
      <c r="E103" s="216" t="s">
        <v>1543</v>
      </c>
      <c r="F103" s="217" t="s">
        <v>1544</v>
      </c>
      <c r="G103" s="218" t="s">
        <v>160</v>
      </c>
      <c r="H103" s="219">
        <v>777456</v>
      </c>
      <c r="I103" s="220"/>
      <c r="J103" s="221">
        <f>ROUND(I103*H103,2)</f>
        <v>0</v>
      </c>
      <c r="K103" s="217" t="s">
        <v>149</v>
      </c>
      <c r="L103" s="46"/>
      <c r="M103" s="222" t="s">
        <v>19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150</v>
      </c>
      <c r="AT103" s="226" t="s">
        <v>145</v>
      </c>
      <c r="AU103" s="226" t="s">
        <v>83</v>
      </c>
      <c r="AY103" s="19" t="s">
        <v>143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150</v>
      </c>
      <c r="BM103" s="226" t="s">
        <v>1545</v>
      </c>
    </row>
    <row r="104" s="2" customFormat="1">
      <c r="A104" s="40"/>
      <c r="B104" s="41"/>
      <c r="C104" s="42"/>
      <c r="D104" s="228" t="s">
        <v>152</v>
      </c>
      <c r="E104" s="42"/>
      <c r="F104" s="229" t="s">
        <v>1546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152</v>
      </c>
      <c r="AU104" s="19" t="s">
        <v>83</v>
      </c>
    </row>
    <row r="105" s="14" customFormat="1">
      <c r="A105" s="14"/>
      <c r="B105" s="244"/>
      <c r="C105" s="245"/>
      <c r="D105" s="235" t="s">
        <v>154</v>
      </c>
      <c r="E105" s="245"/>
      <c r="F105" s="247" t="s">
        <v>1547</v>
      </c>
      <c r="G105" s="245"/>
      <c r="H105" s="248">
        <v>777456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154</v>
      </c>
      <c r="AU105" s="254" t="s">
        <v>83</v>
      </c>
      <c r="AV105" s="14" t="s">
        <v>83</v>
      </c>
      <c r="AW105" s="14" t="s">
        <v>4</v>
      </c>
      <c r="AX105" s="14" t="s">
        <v>81</v>
      </c>
      <c r="AY105" s="254" t="s">
        <v>143</v>
      </c>
    </row>
    <row r="106" s="2" customFormat="1" ht="66.75" customHeight="1">
      <c r="A106" s="40"/>
      <c r="B106" s="41"/>
      <c r="C106" s="215" t="s">
        <v>89</v>
      </c>
      <c r="D106" s="215" t="s">
        <v>145</v>
      </c>
      <c r="E106" s="216" t="s">
        <v>1548</v>
      </c>
      <c r="F106" s="217" t="s">
        <v>1549</v>
      </c>
      <c r="G106" s="218" t="s">
        <v>265</v>
      </c>
      <c r="H106" s="219">
        <v>2</v>
      </c>
      <c r="I106" s="220"/>
      <c r="J106" s="221">
        <f>ROUND(I106*H106,2)</f>
        <v>0</v>
      </c>
      <c r="K106" s="217" t="s">
        <v>149</v>
      </c>
      <c r="L106" s="46"/>
      <c r="M106" s="222" t="s">
        <v>19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150</v>
      </c>
      <c r="AT106" s="226" t="s">
        <v>145</v>
      </c>
      <c r="AU106" s="226" t="s">
        <v>83</v>
      </c>
      <c r="AY106" s="19" t="s">
        <v>143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150</v>
      </c>
      <c r="BM106" s="226" t="s">
        <v>1550</v>
      </c>
    </row>
    <row r="107" s="2" customFormat="1">
      <c r="A107" s="40"/>
      <c r="B107" s="41"/>
      <c r="C107" s="42"/>
      <c r="D107" s="228" t="s">
        <v>152</v>
      </c>
      <c r="E107" s="42"/>
      <c r="F107" s="229" t="s">
        <v>1551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152</v>
      </c>
      <c r="AU107" s="19" t="s">
        <v>83</v>
      </c>
    </row>
    <row r="108" s="2" customFormat="1" ht="44.25" customHeight="1">
      <c r="A108" s="40"/>
      <c r="B108" s="41"/>
      <c r="C108" s="215" t="s">
        <v>150</v>
      </c>
      <c r="D108" s="215" t="s">
        <v>145</v>
      </c>
      <c r="E108" s="216" t="s">
        <v>1552</v>
      </c>
      <c r="F108" s="217" t="s">
        <v>1553</v>
      </c>
      <c r="G108" s="218" t="s">
        <v>160</v>
      </c>
      <c r="H108" s="219">
        <v>3239.4000000000001</v>
      </c>
      <c r="I108" s="220"/>
      <c r="J108" s="221">
        <f>ROUND(I108*H108,2)</f>
        <v>0</v>
      </c>
      <c r="K108" s="217" t="s">
        <v>149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150</v>
      </c>
      <c r="AT108" s="226" t="s">
        <v>145</v>
      </c>
      <c r="AU108" s="226" t="s">
        <v>83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150</v>
      </c>
      <c r="BM108" s="226" t="s">
        <v>1554</v>
      </c>
    </row>
    <row r="109" s="2" customFormat="1">
      <c r="A109" s="40"/>
      <c r="B109" s="41"/>
      <c r="C109" s="42"/>
      <c r="D109" s="228" t="s">
        <v>152</v>
      </c>
      <c r="E109" s="42"/>
      <c r="F109" s="229" t="s">
        <v>1555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83</v>
      </c>
    </row>
    <row r="110" s="2" customFormat="1" ht="24.15" customHeight="1">
      <c r="A110" s="40"/>
      <c r="B110" s="41"/>
      <c r="C110" s="215" t="s">
        <v>176</v>
      </c>
      <c r="D110" s="215" t="s">
        <v>145</v>
      </c>
      <c r="E110" s="216" t="s">
        <v>1556</v>
      </c>
      <c r="F110" s="217" t="s">
        <v>1557</v>
      </c>
      <c r="G110" s="218" t="s">
        <v>160</v>
      </c>
      <c r="H110" s="219">
        <v>3239.4000000000001</v>
      </c>
      <c r="I110" s="220"/>
      <c r="J110" s="221">
        <f>ROUND(I110*H110,2)</f>
        <v>0</v>
      </c>
      <c r="K110" s="217" t="s">
        <v>149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150</v>
      </c>
      <c r="AT110" s="226" t="s">
        <v>145</v>
      </c>
      <c r="AU110" s="226" t="s">
        <v>83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150</v>
      </c>
      <c r="BM110" s="226" t="s">
        <v>1558</v>
      </c>
    </row>
    <row r="111" s="2" customFormat="1">
      <c r="A111" s="40"/>
      <c r="B111" s="41"/>
      <c r="C111" s="42"/>
      <c r="D111" s="228" t="s">
        <v>152</v>
      </c>
      <c r="E111" s="42"/>
      <c r="F111" s="229" t="s">
        <v>1559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83</v>
      </c>
    </row>
    <row r="112" s="2" customFormat="1" ht="24.15" customHeight="1">
      <c r="A112" s="40"/>
      <c r="B112" s="41"/>
      <c r="C112" s="215" t="s">
        <v>183</v>
      </c>
      <c r="D112" s="215" t="s">
        <v>145</v>
      </c>
      <c r="E112" s="216" t="s">
        <v>1556</v>
      </c>
      <c r="F112" s="217" t="s">
        <v>1557</v>
      </c>
      <c r="G112" s="218" t="s">
        <v>160</v>
      </c>
      <c r="H112" s="219">
        <v>133.19999999999999</v>
      </c>
      <c r="I112" s="220"/>
      <c r="J112" s="221">
        <f>ROUND(I112*H112,2)</f>
        <v>0</v>
      </c>
      <c r="K112" s="217" t="s">
        <v>149</v>
      </c>
      <c r="L112" s="46"/>
      <c r="M112" s="222" t="s">
        <v>19</v>
      </c>
      <c r="N112" s="223" t="s">
        <v>45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150</v>
      </c>
      <c r="AT112" s="226" t="s">
        <v>145</v>
      </c>
      <c r="AU112" s="226" t="s">
        <v>83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150</v>
      </c>
      <c r="BM112" s="226" t="s">
        <v>1560</v>
      </c>
    </row>
    <row r="113" s="2" customFormat="1">
      <c r="A113" s="40"/>
      <c r="B113" s="41"/>
      <c r="C113" s="42"/>
      <c r="D113" s="228" t="s">
        <v>152</v>
      </c>
      <c r="E113" s="42"/>
      <c r="F113" s="229" t="s">
        <v>1559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83</v>
      </c>
    </row>
    <row r="114" s="2" customFormat="1" ht="37.8" customHeight="1">
      <c r="A114" s="40"/>
      <c r="B114" s="41"/>
      <c r="C114" s="215" t="s">
        <v>191</v>
      </c>
      <c r="D114" s="215" t="s">
        <v>145</v>
      </c>
      <c r="E114" s="216" t="s">
        <v>1561</v>
      </c>
      <c r="F114" s="217" t="s">
        <v>1562</v>
      </c>
      <c r="G114" s="218" t="s">
        <v>160</v>
      </c>
      <c r="H114" s="219">
        <v>777456</v>
      </c>
      <c r="I114" s="220"/>
      <c r="J114" s="221">
        <f>ROUND(I114*H114,2)</f>
        <v>0</v>
      </c>
      <c r="K114" s="217" t="s">
        <v>149</v>
      </c>
      <c r="L114" s="46"/>
      <c r="M114" s="222" t="s">
        <v>19</v>
      </c>
      <c r="N114" s="223" t="s">
        <v>45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150</v>
      </c>
      <c r="AT114" s="226" t="s">
        <v>145</v>
      </c>
      <c r="AU114" s="226" t="s">
        <v>83</v>
      </c>
      <c r="AY114" s="19" t="s">
        <v>143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81</v>
      </c>
      <c r="BK114" s="227">
        <f>ROUND(I114*H114,2)</f>
        <v>0</v>
      </c>
      <c r="BL114" s="19" t="s">
        <v>150</v>
      </c>
      <c r="BM114" s="226" t="s">
        <v>1563</v>
      </c>
    </row>
    <row r="115" s="2" customFormat="1">
      <c r="A115" s="40"/>
      <c r="B115" s="41"/>
      <c r="C115" s="42"/>
      <c r="D115" s="228" t="s">
        <v>152</v>
      </c>
      <c r="E115" s="42"/>
      <c r="F115" s="229" t="s">
        <v>1564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83</v>
      </c>
    </row>
    <row r="116" s="14" customFormat="1">
      <c r="A116" s="14"/>
      <c r="B116" s="244"/>
      <c r="C116" s="245"/>
      <c r="D116" s="235" t="s">
        <v>154</v>
      </c>
      <c r="E116" s="245"/>
      <c r="F116" s="247" t="s">
        <v>1547</v>
      </c>
      <c r="G116" s="245"/>
      <c r="H116" s="248">
        <v>777456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154</v>
      </c>
      <c r="AU116" s="254" t="s">
        <v>83</v>
      </c>
      <c r="AV116" s="14" t="s">
        <v>83</v>
      </c>
      <c r="AW116" s="14" t="s">
        <v>4</v>
      </c>
      <c r="AX116" s="14" t="s">
        <v>81</v>
      </c>
      <c r="AY116" s="254" t="s">
        <v>143</v>
      </c>
    </row>
    <row r="117" s="2" customFormat="1" ht="37.8" customHeight="1">
      <c r="A117" s="40"/>
      <c r="B117" s="41"/>
      <c r="C117" s="215" t="s">
        <v>195</v>
      </c>
      <c r="D117" s="215" t="s">
        <v>145</v>
      </c>
      <c r="E117" s="216" t="s">
        <v>1561</v>
      </c>
      <c r="F117" s="217" t="s">
        <v>1562</v>
      </c>
      <c r="G117" s="218" t="s">
        <v>160</v>
      </c>
      <c r="H117" s="219">
        <v>31968</v>
      </c>
      <c r="I117" s="220"/>
      <c r="J117" s="221">
        <f>ROUND(I117*H117,2)</f>
        <v>0</v>
      </c>
      <c r="K117" s="217" t="s">
        <v>149</v>
      </c>
      <c r="L117" s="46"/>
      <c r="M117" s="222" t="s">
        <v>19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150</v>
      </c>
      <c r="AT117" s="226" t="s">
        <v>145</v>
      </c>
      <c r="AU117" s="226" t="s">
        <v>83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150</v>
      </c>
      <c r="BM117" s="226" t="s">
        <v>1565</v>
      </c>
    </row>
    <row r="118" s="2" customFormat="1">
      <c r="A118" s="40"/>
      <c r="B118" s="41"/>
      <c r="C118" s="42"/>
      <c r="D118" s="228" t="s">
        <v>152</v>
      </c>
      <c r="E118" s="42"/>
      <c r="F118" s="229" t="s">
        <v>1564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83</v>
      </c>
    </row>
    <row r="119" s="14" customFormat="1">
      <c r="A119" s="14"/>
      <c r="B119" s="244"/>
      <c r="C119" s="245"/>
      <c r="D119" s="235" t="s">
        <v>154</v>
      </c>
      <c r="E119" s="245"/>
      <c r="F119" s="247" t="s">
        <v>1566</v>
      </c>
      <c r="G119" s="245"/>
      <c r="H119" s="248">
        <v>31968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154</v>
      </c>
      <c r="AU119" s="254" t="s">
        <v>83</v>
      </c>
      <c r="AV119" s="14" t="s">
        <v>83</v>
      </c>
      <c r="AW119" s="14" t="s">
        <v>4</v>
      </c>
      <c r="AX119" s="14" t="s">
        <v>81</v>
      </c>
      <c r="AY119" s="254" t="s">
        <v>143</v>
      </c>
    </row>
    <row r="120" s="2" customFormat="1" ht="24.15" customHeight="1">
      <c r="A120" s="40"/>
      <c r="B120" s="41"/>
      <c r="C120" s="215" t="s">
        <v>207</v>
      </c>
      <c r="D120" s="215" t="s">
        <v>145</v>
      </c>
      <c r="E120" s="216" t="s">
        <v>1567</v>
      </c>
      <c r="F120" s="217" t="s">
        <v>1568</v>
      </c>
      <c r="G120" s="218" t="s">
        <v>160</v>
      </c>
      <c r="H120" s="219">
        <v>3239.4000000000001</v>
      </c>
      <c r="I120" s="220"/>
      <c r="J120" s="221">
        <f>ROUND(I120*H120,2)</f>
        <v>0</v>
      </c>
      <c r="K120" s="217" t="s">
        <v>149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150</v>
      </c>
      <c r="AT120" s="226" t="s">
        <v>145</v>
      </c>
      <c r="AU120" s="226" t="s">
        <v>83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150</v>
      </c>
      <c r="BM120" s="226" t="s">
        <v>1569</v>
      </c>
    </row>
    <row r="121" s="2" customFormat="1">
      <c r="A121" s="40"/>
      <c r="B121" s="41"/>
      <c r="C121" s="42"/>
      <c r="D121" s="228" t="s">
        <v>152</v>
      </c>
      <c r="E121" s="42"/>
      <c r="F121" s="229" t="s">
        <v>1570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152</v>
      </c>
      <c r="AU121" s="19" t="s">
        <v>83</v>
      </c>
    </row>
    <row r="122" s="2" customFormat="1" ht="24.15" customHeight="1">
      <c r="A122" s="40"/>
      <c r="B122" s="41"/>
      <c r="C122" s="215" t="s">
        <v>214</v>
      </c>
      <c r="D122" s="215" t="s">
        <v>145</v>
      </c>
      <c r="E122" s="216" t="s">
        <v>1567</v>
      </c>
      <c r="F122" s="217" t="s">
        <v>1568</v>
      </c>
      <c r="G122" s="218" t="s">
        <v>160</v>
      </c>
      <c r="H122" s="219">
        <v>133.19999999999999</v>
      </c>
      <c r="I122" s="220"/>
      <c r="J122" s="221">
        <f>ROUND(I122*H122,2)</f>
        <v>0</v>
      </c>
      <c r="K122" s="217" t="s">
        <v>149</v>
      </c>
      <c r="L122" s="46"/>
      <c r="M122" s="222" t="s">
        <v>19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150</v>
      </c>
      <c r="AT122" s="226" t="s">
        <v>145</v>
      </c>
      <c r="AU122" s="226" t="s">
        <v>83</v>
      </c>
      <c r="AY122" s="19" t="s">
        <v>143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150</v>
      </c>
      <c r="BM122" s="226" t="s">
        <v>1571</v>
      </c>
    </row>
    <row r="123" s="2" customFormat="1">
      <c r="A123" s="40"/>
      <c r="B123" s="41"/>
      <c r="C123" s="42"/>
      <c r="D123" s="228" t="s">
        <v>152</v>
      </c>
      <c r="E123" s="42"/>
      <c r="F123" s="229" t="s">
        <v>1570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83</v>
      </c>
    </row>
    <row r="124" s="2" customFormat="1" ht="33" customHeight="1">
      <c r="A124" s="40"/>
      <c r="B124" s="41"/>
      <c r="C124" s="215" t="s">
        <v>223</v>
      </c>
      <c r="D124" s="215" t="s">
        <v>145</v>
      </c>
      <c r="E124" s="216" t="s">
        <v>1572</v>
      </c>
      <c r="F124" s="217" t="s">
        <v>1573</v>
      </c>
      <c r="G124" s="218" t="s">
        <v>341</v>
      </c>
      <c r="H124" s="219">
        <v>184.30000000000001</v>
      </c>
      <c r="I124" s="220"/>
      <c r="J124" s="221">
        <f>ROUND(I124*H124,2)</f>
        <v>0</v>
      </c>
      <c r="K124" s="217" t="s">
        <v>149</v>
      </c>
      <c r="L124" s="46"/>
      <c r="M124" s="222" t="s">
        <v>19</v>
      </c>
      <c r="N124" s="223" t="s">
        <v>45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150</v>
      </c>
      <c r="AT124" s="226" t="s">
        <v>145</v>
      </c>
      <c r="AU124" s="226" t="s">
        <v>83</v>
      </c>
      <c r="AY124" s="19" t="s">
        <v>143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81</v>
      </c>
      <c r="BK124" s="227">
        <f>ROUND(I124*H124,2)</f>
        <v>0</v>
      </c>
      <c r="BL124" s="19" t="s">
        <v>150</v>
      </c>
      <c r="BM124" s="226" t="s">
        <v>1574</v>
      </c>
    </row>
    <row r="125" s="2" customFormat="1">
      <c r="A125" s="40"/>
      <c r="B125" s="41"/>
      <c r="C125" s="42"/>
      <c r="D125" s="228" t="s">
        <v>152</v>
      </c>
      <c r="E125" s="42"/>
      <c r="F125" s="229" t="s">
        <v>1575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83</v>
      </c>
    </row>
    <row r="126" s="13" customFormat="1">
      <c r="A126" s="13"/>
      <c r="B126" s="233"/>
      <c r="C126" s="234"/>
      <c r="D126" s="235" t="s">
        <v>154</v>
      </c>
      <c r="E126" s="236" t="s">
        <v>19</v>
      </c>
      <c r="F126" s="237" t="s">
        <v>1576</v>
      </c>
      <c r="G126" s="234"/>
      <c r="H126" s="236" t="s">
        <v>19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154</v>
      </c>
      <c r="AU126" s="243" t="s">
        <v>83</v>
      </c>
      <c r="AV126" s="13" t="s">
        <v>81</v>
      </c>
      <c r="AW126" s="13" t="s">
        <v>35</v>
      </c>
      <c r="AX126" s="13" t="s">
        <v>74</v>
      </c>
      <c r="AY126" s="243" t="s">
        <v>143</v>
      </c>
    </row>
    <row r="127" s="14" customFormat="1">
      <c r="A127" s="14"/>
      <c r="B127" s="244"/>
      <c r="C127" s="245"/>
      <c r="D127" s="235" t="s">
        <v>154</v>
      </c>
      <c r="E127" s="246" t="s">
        <v>19</v>
      </c>
      <c r="F127" s="247" t="s">
        <v>1577</v>
      </c>
      <c r="G127" s="245"/>
      <c r="H127" s="248">
        <v>63.5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154</v>
      </c>
      <c r="AU127" s="254" t="s">
        <v>83</v>
      </c>
      <c r="AV127" s="14" t="s">
        <v>83</v>
      </c>
      <c r="AW127" s="14" t="s">
        <v>35</v>
      </c>
      <c r="AX127" s="14" t="s">
        <v>74</v>
      </c>
      <c r="AY127" s="254" t="s">
        <v>143</v>
      </c>
    </row>
    <row r="128" s="14" customFormat="1">
      <c r="A128" s="14"/>
      <c r="B128" s="244"/>
      <c r="C128" s="245"/>
      <c r="D128" s="235" t="s">
        <v>154</v>
      </c>
      <c r="E128" s="246" t="s">
        <v>19</v>
      </c>
      <c r="F128" s="247" t="s">
        <v>1578</v>
      </c>
      <c r="G128" s="245"/>
      <c r="H128" s="248">
        <v>35.5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154</v>
      </c>
      <c r="AU128" s="254" t="s">
        <v>83</v>
      </c>
      <c r="AV128" s="14" t="s">
        <v>83</v>
      </c>
      <c r="AW128" s="14" t="s">
        <v>35</v>
      </c>
      <c r="AX128" s="14" t="s">
        <v>74</v>
      </c>
      <c r="AY128" s="254" t="s">
        <v>143</v>
      </c>
    </row>
    <row r="129" s="14" customFormat="1">
      <c r="A129" s="14"/>
      <c r="B129" s="244"/>
      <c r="C129" s="245"/>
      <c r="D129" s="235" t="s">
        <v>154</v>
      </c>
      <c r="E129" s="246" t="s">
        <v>19</v>
      </c>
      <c r="F129" s="247" t="s">
        <v>1579</v>
      </c>
      <c r="G129" s="245"/>
      <c r="H129" s="248">
        <v>85.299999999999997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154</v>
      </c>
      <c r="AU129" s="254" t="s">
        <v>83</v>
      </c>
      <c r="AV129" s="14" t="s">
        <v>83</v>
      </c>
      <c r="AW129" s="14" t="s">
        <v>35</v>
      </c>
      <c r="AX129" s="14" t="s">
        <v>74</v>
      </c>
      <c r="AY129" s="254" t="s">
        <v>143</v>
      </c>
    </row>
    <row r="130" s="15" customFormat="1">
      <c r="A130" s="15"/>
      <c r="B130" s="255"/>
      <c r="C130" s="256"/>
      <c r="D130" s="235" t="s">
        <v>154</v>
      </c>
      <c r="E130" s="257" t="s">
        <v>19</v>
      </c>
      <c r="F130" s="258" t="s">
        <v>157</v>
      </c>
      <c r="G130" s="256"/>
      <c r="H130" s="259">
        <v>184.30000000000001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154</v>
      </c>
      <c r="AU130" s="265" t="s">
        <v>83</v>
      </c>
      <c r="AV130" s="15" t="s">
        <v>150</v>
      </c>
      <c r="AW130" s="15" t="s">
        <v>35</v>
      </c>
      <c r="AX130" s="15" t="s">
        <v>81</v>
      </c>
      <c r="AY130" s="265" t="s">
        <v>143</v>
      </c>
    </row>
    <row r="131" s="2" customFormat="1" ht="33" customHeight="1">
      <c r="A131" s="40"/>
      <c r="B131" s="41"/>
      <c r="C131" s="215" t="s">
        <v>245</v>
      </c>
      <c r="D131" s="215" t="s">
        <v>145</v>
      </c>
      <c r="E131" s="216" t="s">
        <v>1580</v>
      </c>
      <c r="F131" s="217" t="s">
        <v>1581</v>
      </c>
      <c r="G131" s="218" t="s">
        <v>341</v>
      </c>
      <c r="H131" s="219">
        <v>204.30000000000001</v>
      </c>
      <c r="I131" s="220"/>
      <c r="J131" s="221">
        <f>ROUND(I131*H131,2)</f>
        <v>0</v>
      </c>
      <c r="K131" s="217" t="s">
        <v>149</v>
      </c>
      <c r="L131" s="46"/>
      <c r="M131" s="222" t="s">
        <v>19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150</v>
      </c>
      <c r="AT131" s="226" t="s">
        <v>145</v>
      </c>
      <c r="AU131" s="226" t="s">
        <v>83</v>
      </c>
      <c r="AY131" s="19" t="s">
        <v>143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150</v>
      </c>
      <c r="BM131" s="226" t="s">
        <v>1582</v>
      </c>
    </row>
    <row r="132" s="2" customFormat="1">
      <c r="A132" s="40"/>
      <c r="B132" s="41"/>
      <c r="C132" s="42"/>
      <c r="D132" s="228" t="s">
        <v>152</v>
      </c>
      <c r="E132" s="42"/>
      <c r="F132" s="229" t="s">
        <v>1583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83</v>
      </c>
    </row>
    <row r="133" s="13" customFormat="1">
      <c r="A133" s="13"/>
      <c r="B133" s="233"/>
      <c r="C133" s="234"/>
      <c r="D133" s="235" t="s">
        <v>154</v>
      </c>
      <c r="E133" s="236" t="s">
        <v>19</v>
      </c>
      <c r="F133" s="237" t="s">
        <v>1584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154</v>
      </c>
      <c r="AU133" s="243" t="s">
        <v>83</v>
      </c>
      <c r="AV133" s="13" t="s">
        <v>81</v>
      </c>
      <c r="AW133" s="13" t="s">
        <v>35</v>
      </c>
      <c r="AX133" s="13" t="s">
        <v>74</v>
      </c>
      <c r="AY133" s="243" t="s">
        <v>143</v>
      </c>
    </row>
    <row r="134" s="14" customFormat="1">
      <c r="A134" s="14"/>
      <c r="B134" s="244"/>
      <c r="C134" s="245"/>
      <c r="D134" s="235" t="s">
        <v>154</v>
      </c>
      <c r="E134" s="246" t="s">
        <v>19</v>
      </c>
      <c r="F134" s="247" t="s">
        <v>1585</v>
      </c>
      <c r="G134" s="245"/>
      <c r="H134" s="248">
        <v>83.5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154</v>
      </c>
      <c r="AU134" s="254" t="s">
        <v>83</v>
      </c>
      <c r="AV134" s="14" t="s">
        <v>83</v>
      </c>
      <c r="AW134" s="14" t="s">
        <v>35</v>
      </c>
      <c r="AX134" s="14" t="s">
        <v>74</v>
      </c>
      <c r="AY134" s="254" t="s">
        <v>143</v>
      </c>
    </row>
    <row r="135" s="14" customFormat="1">
      <c r="A135" s="14"/>
      <c r="B135" s="244"/>
      <c r="C135" s="245"/>
      <c r="D135" s="235" t="s">
        <v>154</v>
      </c>
      <c r="E135" s="246" t="s">
        <v>19</v>
      </c>
      <c r="F135" s="247" t="s">
        <v>1578</v>
      </c>
      <c r="G135" s="245"/>
      <c r="H135" s="248">
        <v>35.5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154</v>
      </c>
      <c r="AU135" s="254" t="s">
        <v>83</v>
      </c>
      <c r="AV135" s="14" t="s">
        <v>83</v>
      </c>
      <c r="AW135" s="14" t="s">
        <v>35</v>
      </c>
      <c r="AX135" s="14" t="s">
        <v>74</v>
      </c>
      <c r="AY135" s="254" t="s">
        <v>143</v>
      </c>
    </row>
    <row r="136" s="14" customFormat="1">
      <c r="A136" s="14"/>
      <c r="B136" s="244"/>
      <c r="C136" s="245"/>
      <c r="D136" s="235" t="s">
        <v>154</v>
      </c>
      <c r="E136" s="246" t="s">
        <v>19</v>
      </c>
      <c r="F136" s="247" t="s">
        <v>1586</v>
      </c>
      <c r="G136" s="245"/>
      <c r="H136" s="248">
        <v>85.299999999999997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154</v>
      </c>
      <c r="AU136" s="254" t="s">
        <v>83</v>
      </c>
      <c r="AV136" s="14" t="s">
        <v>83</v>
      </c>
      <c r="AW136" s="14" t="s">
        <v>35</v>
      </c>
      <c r="AX136" s="14" t="s">
        <v>74</v>
      </c>
      <c r="AY136" s="254" t="s">
        <v>143</v>
      </c>
    </row>
    <row r="137" s="15" customFormat="1">
      <c r="A137" s="15"/>
      <c r="B137" s="255"/>
      <c r="C137" s="256"/>
      <c r="D137" s="235" t="s">
        <v>154</v>
      </c>
      <c r="E137" s="257" t="s">
        <v>19</v>
      </c>
      <c r="F137" s="258" t="s">
        <v>157</v>
      </c>
      <c r="G137" s="256"/>
      <c r="H137" s="259">
        <v>204.30000000000001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154</v>
      </c>
      <c r="AU137" s="265" t="s">
        <v>83</v>
      </c>
      <c r="AV137" s="15" t="s">
        <v>150</v>
      </c>
      <c r="AW137" s="15" t="s">
        <v>35</v>
      </c>
      <c r="AX137" s="15" t="s">
        <v>81</v>
      </c>
      <c r="AY137" s="265" t="s">
        <v>143</v>
      </c>
    </row>
    <row r="138" s="2" customFormat="1" ht="37.8" customHeight="1">
      <c r="A138" s="40"/>
      <c r="B138" s="41"/>
      <c r="C138" s="215" t="s">
        <v>250</v>
      </c>
      <c r="D138" s="215" t="s">
        <v>145</v>
      </c>
      <c r="E138" s="216" t="s">
        <v>1587</v>
      </c>
      <c r="F138" s="217" t="s">
        <v>1588</v>
      </c>
      <c r="G138" s="218" t="s">
        <v>341</v>
      </c>
      <c r="H138" s="219">
        <v>44232</v>
      </c>
      <c r="I138" s="220"/>
      <c r="J138" s="221">
        <f>ROUND(I138*H138,2)</f>
        <v>0</v>
      </c>
      <c r="K138" s="217" t="s">
        <v>149</v>
      </c>
      <c r="L138" s="46"/>
      <c r="M138" s="222" t="s">
        <v>19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150</v>
      </c>
      <c r="AT138" s="226" t="s">
        <v>145</v>
      </c>
      <c r="AU138" s="226" t="s">
        <v>83</v>
      </c>
      <c r="AY138" s="19" t="s">
        <v>143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150</v>
      </c>
      <c r="BM138" s="226" t="s">
        <v>1589</v>
      </c>
    </row>
    <row r="139" s="2" customFormat="1">
      <c r="A139" s="40"/>
      <c r="B139" s="41"/>
      <c r="C139" s="42"/>
      <c r="D139" s="228" t="s">
        <v>152</v>
      </c>
      <c r="E139" s="42"/>
      <c r="F139" s="229" t="s">
        <v>1590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152</v>
      </c>
      <c r="AU139" s="19" t="s">
        <v>83</v>
      </c>
    </row>
    <row r="140" s="14" customFormat="1">
      <c r="A140" s="14"/>
      <c r="B140" s="244"/>
      <c r="C140" s="245"/>
      <c r="D140" s="235" t="s">
        <v>154</v>
      </c>
      <c r="E140" s="245"/>
      <c r="F140" s="247" t="s">
        <v>1591</v>
      </c>
      <c r="G140" s="245"/>
      <c r="H140" s="248">
        <v>44232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154</v>
      </c>
      <c r="AU140" s="254" t="s">
        <v>83</v>
      </c>
      <c r="AV140" s="14" t="s">
        <v>83</v>
      </c>
      <c r="AW140" s="14" t="s">
        <v>4</v>
      </c>
      <c r="AX140" s="14" t="s">
        <v>81</v>
      </c>
      <c r="AY140" s="254" t="s">
        <v>143</v>
      </c>
    </row>
    <row r="141" s="2" customFormat="1" ht="37.8" customHeight="1">
      <c r="A141" s="40"/>
      <c r="B141" s="41"/>
      <c r="C141" s="215" t="s">
        <v>258</v>
      </c>
      <c r="D141" s="215" t="s">
        <v>145</v>
      </c>
      <c r="E141" s="216" t="s">
        <v>1592</v>
      </c>
      <c r="F141" s="217" t="s">
        <v>1593</v>
      </c>
      <c r="G141" s="218" t="s">
        <v>341</v>
      </c>
      <c r="H141" s="219">
        <v>49032</v>
      </c>
      <c r="I141" s="220"/>
      <c r="J141" s="221">
        <f>ROUND(I141*H141,2)</f>
        <v>0</v>
      </c>
      <c r="K141" s="217" t="s">
        <v>149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150</v>
      </c>
      <c r="AT141" s="226" t="s">
        <v>145</v>
      </c>
      <c r="AU141" s="226" t="s">
        <v>83</v>
      </c>
      <c r="AY141" s="19" t="s">
        <v>143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150</v>
      </c>
      <c r="BM141" s="226" t="s">
        <v>1594</v>
      </c>
    </row>
    <row r="142" s="2" customFormat="1">
      <c r="A142" s="40"/>
      <c r="B142" s="41"/>
      <c r="C142" s="42"/>
      <c r="D142" s="228" t="s">
        <v>152</v>
      </c>
      <c r="E142" s="42"/>
      <c r="F142" s="229" t="s">
        <v>1595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152</v>
      </c>
      <c r="AU142" s="19" t="s">
        <v>83</v>
      </c>
    </row>
    <row r="143" s="14" customFormat="1">
      <c r="A143" s="14"/>
      <c r="B143" s="244"/>
      <c r="C143" s="245"/>
      <c r="D143" s="235" t="s">
        <v>154</v>
      </c>
      <c r="E143" s="245"/>
      <c r="F143" s="247" t="s">
        <v>1596</v>
      </c>
      <c r="G143" s="245"/>
      <c r="H143" s="248">
        <v>49032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154</v>
      </c>
      <c r="AU143" s="254" t="s">
        <v>83</v>
      </c>
      <c r="AV143" s="14" t="s">
        <v>83</v>
      </c>
      <c r="AW143" s="14" t="s">
        <v>4</v>
      </c>
      <c r="AX143" s="14" t="s">
        <v>81</v>
      </c>
      <c r="AY143" s="254" t="s">
        <v>143</v>
      </c>
    </row>
    <row r="144" s="2" customFormat="1" ht="33" customHeight="1">
      <c r="A144" s="40"/>
      <c r="B144" s="41"/>
      <c r="C144" s="215" t="s">
        <v>8</v>
      </c>
      <c r="D144" s="215" t="s">
        <v>145</v>
      </c>
      <c r="E144" s="216" t="s">
        <v>1597</v>
      </c>
      <c r="F144" s="217" t="s">
        <v>1598</v>
      </c>
      <c r="G144" s="218" t="s">
        <v>341</v>
      </c>
      <c r="H144" s="219">
        <v>184.30000000000001</v>
      </c>
      <c r="I144" s="220"/>
      <c r="J144" s="221">
        <f>ROUND(I144*H144,2)</f>
        <v>0</v>
      </c>
      <c r="K144" s="217" t="s">
        <v>149</v>
      </c>
      <c r="L144" s="46"/>
      <c r="M144" s="222" t="s">
        <v>19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150</v>
      </c>
      <c r="AT144" s="226" t="s">
        <v>145</v>
      </c>
      <c r="AU144" s="226" t="s">
        <v>83</v>
      </c>
      <c r="AY144" s="19" t="s">
        <v>143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150</v>
      </c>
      <c r="BM144" s="226" t="s">
        <v>1599</v>
      </c>
    </row>
    <row r="145" s="2" customFormat="1">
      <c r="A145" s="40"/>
      <c r="B145" s="41"/>
      <c r="C145" s="42"/>
      <c r="D145" s="228" t="s">
        <v>152</v>
      </c>
      <c r="E145" s="42"/>
      <c r="F145" s="229" t="s">
        <v>1600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83</v>
      </c>
    </row>
    <row r="146" s="2" customFormat="1" ht="33" customHeight="1">
      <c r="A146" s="40"/>
      <c r="B146" s="41"/>
      <c r="C146" s="215" t="s">
        <v>276</v>
      </c>
      <c r="D146" s="215" t="s">
        <v>145</v>
      </c>
      <c r="E146" s="216" t="s">
        <v>1601</v>
      </c>
      <c r="F146" s="217" t="s">
        <v>1602</v>
      </c>
      <c r="G146" s="218" t="s">
        <v>341</v>
      </c>
      <c r="H146" s="219">
        <v>204.30000000000001</v>
      </c>
      <c r="I146" s="220"/>
      <c r="J146" s="221">
        <f>ROUND(I146*H146,2)</f>
        <v>0</v>
      </c>
      <c r="K146" s="217" t="s">
        <v>149</v>
      </c>
      <c r="L146" s="46"/>
      <c r="M146" s="222" t="s">
        <v>19</v>
      </c>
      <c r="N146" s="223" t="s">
        <v>45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150</v>
      </c>
      <c r="AT146" s="226" t="s">
        <v>145</v>
      </c>
      <c r="AU146" s="226" t="s">
        <v>83</v>
      </c>
      <c r="AY146" s="19" t="s">
        <v>143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150</v>
      </c>
      <c r="BM146" s="226" t="s">
        <v>1603</v>
      </c>
    </row>
    <row r="147" s="2" customFormat="1">
      <c r="A147" s="40"/>
      <c r="B147" s="41"/>
      <c r="C147" s="42"/>
      <c r="D147" s="228" t="s">
        <v>152</v>
      </c>
      <c r="E147" s="42"/>
      <c r="F147" s="229" t="s">
        <v>1604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152</v>
      </c>
      <c r="AU147" s="19" t="s">
        <v>83</v>
      </c>
    </row>
    <row r="148" s="2" customFormat="1" ht="37.8" customHeight="1">
      <c r="A148" s="40"/>
      <c r="B148" s="41"/>
      <c r="C148" s="215" t="s">
        <v>282</v>
      </c>
      <c r="D148" s="215" t="s">
        <v>145</v>
      </c>
      <c r="E148" s="216" t="s">
        <v>1605</v>
      </c>
      <c r="F148" s="217" t="s">
        <v>1606</v>
      </c>
      <c r="G148" s="218" t="s">
        <v>160</v>
      </c>
      <c r="H148" s="219">
        <v>133.19999999999999</v>
      </c>
      <c r="I148" s="220"/>
      <c r="J148" s="221">
        <f>ROUND(I148*H148,2)</f>
        <v>0</v>
      </c>
      <c r="K148" s="217" t="s">
        <v>149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150</v>
      </c>
      <c r="AT148" s="226" t="s">
        <v>145</v>
      </c>
      <c r="AU148" s="226" t="s">
        <v>83</v>
      </c>
      <c r="AY148" s="19" t="s">
        <v>143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150</v>
      </c>
      <c r="BM148" s="226" t="s">
        <v>1607</v>
      </c>
    </row>
    <row r="149" s="2" customFormat="1">
      <c r="A149" s="40"/>
      <c r="B149" s="41"/>
      <c r="C149" s="42"/>
      <c r="D149" s="228" t="s">
        <v>152</v>
      </c>
      <c r="E149" s="42"/>
      <c r="F149" s="229" t="s">
        <v>1608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83</v>
      </c>
    </row>
    <row r="150" s="14" customFormat="1">
      <c r="A150" s="14"/>
      <c r="B150" s="244"/>
      <c r="C150" s="245"/>
      <c r="D150" s="235" t="s">
        <v>154</v>
      </c>
      <c r="E150" s="246" t="s">
        <v>19</v>
      </c>
      <c r="F150" s="247" t="s">
        <v>1609</v>
      </c>
      <c r="G150" s="245"/>
      <c r="H150" s="248">
        <v>133.19999999999999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154</v>
      </c>
      <c r="AU150" s="254" t="s">
        <v>83</v>
      </c>
      <c r="AV150" s="14" t="s">
        <v>83</v>
      </c>
      <c r="AW150" s="14" t="s">
        <v>35</v>
      </c>
      <c r="AX150" s="14" t="s">
        <v>74</v>
      </c>
      <c r="AY150" s="254" t="s">
        <v>143</v>
      </c>
    </row>
    <row r="151" s="15" customFormat="1">
      <c r="A151" s="15"/>
      <c r="B151" s="255"/>
      <c r="C151" s="256"/>
      <c r="D151" s="235" t="s">
        <v>154</v>
      </c>
      <c r="E151" s="257" t="s">
        <v>19</v>
      </c>
      <c r="F151" s="258" t="s">
        <v>157</v>
      </c>
      <c r="G151" s="256"/>
      <c r="H151" s="259">
        <v>133.19999999999999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154</v>
      </c>
      <c r="AU151" s="265" t="s">
        <v>83</v>
      </c>
      <c r="AV151" s="15" t="s">
        <v>150</v>
      </c>
      <c r="AW151" s="15" t="s">
        <v>35</v>
      </c>
      <c r="AX151" s="15" t="s">
        <v>81</v>
      </c>
      <c r="AY151" s="265" t="s">
        <v>143</v>
      </c>
    </row>
    <row r="152" s="2" customFormat="1" ht="49.05" customHeight="1">
      <c r="A152" s="40"/>
      <c r="B152" s="41"/>
      <c r="C152" s="215" t="s">
        <v>289</v>
      </c>
      <c r="D152" s="215" t="s">
        <v>145</v>
      </c>
      <c r="E152" s="216" t="s">
        <v>1610</v>
      </c>
      <c r="F152" s="217" t="s">
        <v>1611</v>
      </c>
      <c r="G152" s="218" t="s">
        <v>160</v>
      </c>
      <c r="H152" s="219">
        <v>31968</v>
      </c>
      <c r="I152" s="220"/>
      <c r="J152" s="221">
        <f>ROUND(I152*H152,2)</f>
        <v>0</v>
      </c>
      <c r="K152" s="217" t="s">
        <v>149</v>
      </c>
      <c r="L152" s="46"/>
      <c r="M152" s="222" t="s">
        <v>19</v>
      </c>
      <c r="N152" s="223" t="s">
        <v>45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150</v>
      </c>
      <c r="AT152" s="226" t="s">
        <v>145</v>
      </c>
      <c r="AU152" s="226" t="s">
        <v>83</v>
      </c>
      <c r="AY152" s="19" t="s">
        <v>143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150</v>
      </c>
      <c r="BM152" s="226" t="s">
        <v>1612</v>
      </c>
    </row>
    <row r="153" s="2" customFormat="1">
      <c r="A153" s="40"/>
      <c r="B153" s="41"/>
      <c r="C153" s="42"/>
      <c r="D153" s="228" t="s">
        <v>152</v>
      </c>
      <c r="E153" s="42"/>
      <c r="F153" s="229" t="s">
        <v>1613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83</v>
      </c>
    </row>
    <row r="154" s="14" customFormat="1">
      <c r="A154" s="14"/>
      <c r="B154" s="244"/>
      <c r="C154" s="245"/>
      <c r="D154" s="235" t="s">
        <v>154</v>
      </c>
      <c r="E154" s="245"/>
      <c r="F154" s="247" t="s">
        <v>1566</v>
      </c>
      <c r="G154" s="245"/>
      <c r="H154" s="248">
        <v>31968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154</v>
      </c>
      <c r="AU154" s="254" t="s">
        <v>83</v>
      </c>
      <c r="AV154" s="14" t="s">
        <v>83</v>
      </c>
      <c r="AW154" s="14" t="s">
        <v>4</v>
      </c>
      <c r="AX154" s="14" t="s">
        <v>81</v>
      </c>
      <c r="AY154" s="254" t="s">
        <v>143</v>
      </c>
    </row>
    <row r="155" s="2" customFormat="1" ht="37.8" customHeight="1">
      <c r="A155" s="40"/>
      <c r="B155" s="41"/>
      <c r="C155" s="215" t="s">
        <v>295</v>
      </c>
      <c r="D155" s="215" t="s">
        <v>145</v>
      </c>
      <c r="E155" s="216" t="s">
        <v>1614</v>
      </c>
      <c r="F155" s="217" t="s">
        <v>1615</v>
      </c>
      <c r="G155" s="218" t="s">
        <v>160</v>
      </c>
      <c r="H155" s="219">
        <v>133.19999999999999</v>
      </c>
      <c r="I155" s="220"/>
      <c r="J155" s="221">
        <f>ROUND(I155*H155,2)</f>
        <v>0</v>
      </c>
      <c r="K155" s="217" t="s">
        <v>149</v>
      </c>
      <c r="L155" s="46"/>
      <c r="M155" s="222" t="s">
        <v>19</v>
      </c>
      <c r="N155" s="223" t="s">
        <v>45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150</v>
      </c>
      <c r="AT155" s="226" t="s">
        <v>145</v>
      </c>
      <c r="AU155" s="226" t="s">
        <v>83</v>
      </c>
      <c r="AY155" s="19" t="s">
        <v>143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150</v>
      </c>
      <c r="BM155" s="226" t="s">
        <v>1616</v>
      </c>
    </row>
    <row r="156" s="2" customFormat="1">
      <c r="A156" s="40"/>
      <c r="B156" s="41"/>
      <c r="C156" s="42"/>
      <c r="D156" s="228" t="s">
        <v>152</v>
      </c>
      <c r="E156" s="42"/>
      <c r="F156" s="229" t="s">
        <v>1617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83</v>
      </c>
    </row>
    <row r="157" s="2" customFormat="1" ht="37.8" customHeight="1">
      <c r="A157" s="40"/>
      <c r="B157" s="41"/>
      <c r="C157" s="215" t="s">
        <v>308</v>
      </c>
      <c r="D157" s="215" t="s">
        <v>145</v>
      </c>
      <c r="E157" s="216" t="s">
        <v>1618</v>
      </c>
      <c r="F157" s="217" t="s">
        <v>1619</v>
      </c>
      <c r="G157" s="218" t="s">
        <v>341</v>
      </c>
      <c r="H157" s="219">
        <v>184.30000000000001</v>
      </c>
      <c r="I157" s="220"/>
      <c r="J157" s="221">
        <f>ROUND(I157*H157,2)</f>
        <v>0</v>
      </c>
      <c r="K157" s="217" t="s">
        <v>149</v>
      </c>
      <c r="L157" s="46"/>
      <c r="M157" s="222" t="s">
        <v>19</v>
      </c>
      <c r="N157" s="223" t="s">
        <v>45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150</v>
      </c>
      <c r="AT157" s="226" t="s">
        <v>145</v>
      </c>
      <c r="AU157" s="226" t="s">
        <v>83</v>
      </c>
      <c r="AY157" s="19" t="s">
        <v>143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150</v>
      </c>
      <c r="BM157" s="226" t="s">
        <v>1620</v>
      </c>
    </row>
    <row r="158" s="2" customFormat="1">
      <c r="A158" s="40"/>
      <c r="B158" s="41"/>
      <c r="C158" s="42"/>
      <c r="D158" s="228" t="s">
        <v>152</v>
      </c>
      <c r="E158" s="42"/>
      <c r="F158" s="229" t="s">
        <v>1621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152</v>
      </c>
      <c r="AU158" s="19" t="s">
        <v>83</v>
      </c>
    </row>
    <row r="159" s="13" customFormat="1">
      <c r="A159" s="13"/>
      <c r="B159" s="233"/>
      <c r="C159" s="234"/>
      <c r="D159" s="235" t="s">
        <v>154</v>
      </c>
      <c r="E159" s="236" t="s">
        <v>19</v>
      </c>
      <c r="F159" s="237" t="s">
        <v>1622</v>
      </c>
      <c r="G159" s="234"/>
      <c r="H159" s="236" t="s">
        <v>19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154</v>
      </c>
      <c r="AU159" s="243" t="s">
        <v>83</v>
      </c>
      <c r="AV159" s="13" t="s">
        <v>81</v>
      </c>
      <c r="AW159" s="13" t="s">
        <v>35</v>
      </c>
      <c r="AX159" s="13" t="s">
        <v>74</v>
      </c>
      <c r="AY159" s="243" t="s">
        <v>143</v>
      </c>
    </row>
    <row r="160" s="14" customFormat="1">
      <c r="A160" s="14"/>
      <c r="B160" s="244"/>
      <c r="C160" s="245"/>
      <c r="D160" s="235" t="s">
        <v>154</v>
      </c>
      <c r="E160" s="246" t="s">
        <v>19</v>
      </c>
      <c r="F160" s="247" t="s">
        <v>1577</v>
      </c>
      <c r="G160" s="245"/>
      <c r="H160" s="248">
        <v>63.5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154</v>
      </c>
      <c r="AU160" s="254" t="s">
        <v>83</v>
      </c>
      <c r="AV160" s="14" t="s">
        <v>83</v>
      </c>
      <c r="AW160" s="14" t="s">
        <v>35</v>
      </c>
      <c r="AX160" s="14" t="s">
        <v>74</v>
      </c>
      <c r="AY160" s="254" t="s">
        <v>143</v>
      </c>
    </row>
    <row r="161" s="14" customFormat="1">
      <c r="A161" s="14"/>
      <c r="B161" s="244"/>
      <c r="C161" s="245"/>
      <c r="D161" s="235" t="s">
        <v>154</v>
      </c>
      <c r="E161" s="246" t="s">
        <v>19</v>
      </c>
      <c r="F161" s="247" t="s">
        <v>1578</v>
      </c>
      <c r="G161" s="245"/>
      <c r="H161" s="248">
        <v>35.5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154</v>
      </c>
      <c r="AU161" s="254" t="s">
        <v>83</v>
      </c>
      <c r="AV161" s="14" t="s">
        <v>83</v>
      </c>
      <c r="AW161" s="14" t="s">
        <v>35</v>
      </c>
      <c r="AX161" s="14" t="s">
        <v>74</v>
      </c>
      <c r="AY161" s="254" t="s">
        <v>143</v>
      </c>
    </row>
    <row r="162" s="14" customFormat="1">
      <c r="A162" s="14"/>
      <c r="B162" s="244"/>
      <c r="C162" s="245"/>
      <c r="D162" s="235" t="s">
        <v>154</v>
      </c>
      <c r="E162" s="246" t="s">
        <v>19</v>
      </c>
      <c r="F162" s="247" t="s">
        <v>1579</v>
      </c>
      <c r="G162" s="245"/>
      <c r="H162" s="248">
        <v>85.299999999999997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154</v>
      </c>
      <c r="AU162" s="254" t="s">
        <v>83</v>
      </c>
      <c r="AV162" s="14" t="s">
        <v>83</v>
      </c>
      <c r="AW162" s="14" t="s">
        <v>35</v>
      </c>
      <c r="AX162" s="14" t="s">
        <v>74</v>
      </c>
      <c r="AY162" s="254" t="s">
        <v>143</v>
      </c>
    </row>
    <row r="163" s="15" customFormat="1">
      <c r="A163" s="15"/>
      <c r="B163" s="255"/>
      <c r="C163" s="256"/>
      <c r="D163" s="235" t="s">
        <v>154</v>
      </c>
      <c r="E163" s="257" t="s">
        <v>19</v>
      </c>
      <c r="F163" s="258" t="s">
        <v>157</v>
      </c>
      <c r="G163" s="256"/>
      <c r="H163" s="259">
        <v>184.30000000000001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154</v>
      </c>
      <c r="AU163" s="265" t="s">
        <v>83</v>
      </c>
      <c r="AV163" s="15" t="s">
        <v>150</v>
      </c>
      <c r="AW163" s="15" t="s">
        <v>35</v>
      </c>
      <c r="AX163" s="15" t="s">
        <v>81</v>
      </c>
      <c r="AY163" s="265" t="s">
        <v>143</v>
      </c>
    </row>
    <row r="164" s="2" customFormat="1" ht="44.25" customHeight="1">
      <c r="A164" s="40"/>
      <c r="B164" s="41"/>
      <c r="C164" s="215" t="s">
        <v>7</v>
      </c>
      <c r="D164" s="215" t="s">
        <v>145</v>
      </c>
      <c r="E164" s="216" t="s">
        <v>1623</v>
      </c>
      <c r="F164" s="217" t="s">
        <v>1624</v>
      </c>
      <c r="G164" s="218" t="s">
        <v>341</v>
      </c>
      <c r="H164" s="219">
        <v>44232</v>
      </c>
      <c r="I164" s="220"/>
      <c r="J164" s="221">
        <f>ROUND(I164*H164,2)</f>
        <v>0</v>
      </c>
      <c r="K164" s="217" t="s">
        <v>149</v>
      </c>
      <c r="L164" s="46"/>
      <c r="M164" s="222" t="s">
        <v>19</v>
      </c>
      <c r="N164" s="223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150</v>
      </c>
      <c r="AT164" s="226" t="s">
        <v>145</v>
      </c>
      <c r="AU164" s="226" t="s">
        <v>83</v>
      </c>
      <c r="AY164" s="19" t="s">
        <v>143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150</v>
      </c>
      <c r="BM164" s="226" t="s">
        <v>1625</v>
      </c>
    </row>
    <row r="165" s="2" customFormat="1">
      <c r="A165" s="40"/>
      <c r="B165" s="41"/>
      <c r="C165" s="42"/>
      <c r="D165" s="228" t="s">
        <v>152</v>
      </c>
      <c r="E165" s="42"/>
      <c r="F165" s="229" t="s">
        <v>1626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83</v>
      </c>
    </row>
    <row r="166" s="14" customFormat="1">
      <c r="A166" s="14"/>
      <c r="B166" s="244"/>
      <c r="C166" s="245"/>
      <c r="D166" s="235" t="s">
        <v>154</v>
      </c>
      <c r="E166" s="245"/>
      <c r="F166" s="247" t="s">
        <v>1591</v>
      </c>
      <c r="G166" s="245"/>
      <c r="H166" s="248">
        <v>44232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154</v>
      </c>
      <c r="AU166" s="254" t="s">
        <v>83</v>
      </c>
      <c r="AV166" s="14" t="s">
        <v>83</v>
      </c>
      <c r="AW166" s="14" t="s">
        <v>4</v>
      </c>
      <c r="AX166" s="14" t="s">
        <v>81</v>
      </c>
      <c r="AY166" s="254" t="s">
        <v>143</v>
      </c>
    </row>
    <row r="167" s="2" customFormat="1" ht="37.8" customHeight="1">
      <c r="A167" s="40"/>
      <c r="B167" s="41"/>
      <c r="C167" s="215" t="s">
        <v>338</v>
      </c>
      <c r="D167" s="215" t="s">
        <v>145</v>
      </c>
      <c r="E167" s="216" t="s">
        <v>1627</v>
      </c>
      <c r="F167" s="217" t="s">
        <v>1628</v>
      </c>
      <c r="G167" s="218" t="s">
        <v>341</v>
      </c>
      <c r="H167" s="219">
        <v>184.30000000000001</v>
      </c>
      <c r="I167" s="220"/>
      <c r="J167" s="221">
        <f>ROUND(I167*H167,2)</f>
        <v>0</v>
      </c>
      <c r="K167" s="217" t="s">
        <v>149</v>
      </c>
      <c r="L167" s="46"/>
      <c r="M167" s="222" t="s">
        <v>19</v>
      </c>
      <c r="N167" s="223" t="s">
        <v>45</v>
      </c>
      <c r="O167" s="86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150</v>
      </c>
      <c r="AT167" s="226" t="s">
        <v>145</v>
      </c>
      <c r="AU167" s="226" t="s">
        <v>83</v>
      </c>
      <c r="AY167" s="19" t="s">
        <v>143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81</v>
      </c>
      <c r="BK167" s="227">
        <f>ROUND(I167*H167,2)</f>
        <v>0</v>
      </c>
      <c r="BL167" s="19" t="s">
        <v>150</v>
      </c>
      <c r="BM167" s="226" t="s">
        <v>1629</v>
      </c>
    </row>
    <row r="168" s="2" customFormat="1">
      <c r="A168" s="40"/>
      <c r="B168" s="41"/>
      <c r="C168" s="42"/>
      <c r="D168" s="228" t="s">
        <v>152</v>
      </c>
      <c r="E168" s="42"/>
      <c r="F168" s="229" t="s">
        <v>1630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83</v>
      </c>
    </row>
    <row r="169" s="2" customFormat="1" ht="16.5" customHeight="1">
      <c r="A169" s="40"/>
      <c r="B169" s="41"/>
      <c r="C169" s="215" t="s">
        <v>361</v>
      </c>
      <c r="D169" s="215" t="s">
        <v>145</v>
      </c>
      <c r="E169" s="216" t="s">
        <v>1631</v>
      </c>
      <c r="F169" s="217" t="s">
        <v>1632</v>
      </c>
      <c r="G169" s="218" t="s">
        <v>341</v>
      </c>
      <c r="H169" s="219">
        <v>184.30000000000001</v>
      </c>
      <c r="I169" s="220"/>
      <c r="J169" s="221">
        <f>ROUND(I169*H169,2)</f>
        <v>0</v>
      </c>
      <c r="K169" s="217" t="s">
        <v>19</v>
      </c>
      <c r="L169" s="46"/>
      <c r="M169" s="283" t="s">
        <v>19</v>
      </c>
      <c r="N169" s="284" t="s">
        <v>45</v>
      </c>
      <c r="O169" s="280"/>
      <c r="P169" s="285">
        <f>O169*H169</f>
        <v>0</v>
      </c>
      <c r="Q169" s="285">
        <v>0</v>
      </c>
      <c r="R169" s="285">
        <f>Q169*H169</f>
        <v>0</v>
      </c>
      <c r="S169" s="285">
        <v>0</v>
      </c>
      <c r="T169" s="28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150</v>
      </c>
      <c r="AT169" s="226" t="s">
        <v>145</v>
      </c>
      <c r="AU169" s="226" t="s">
        <v>83</v>
      </c>
      <c r="AY169" s="19" t="s">
        <v>143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81</v>
      </c>
      <c r="BK169" s="227">
        <f>ROUND(I169*H169,2)</f>
        <v>0</v>
      </c>
      <c r="BL169" s="19" t="s">
        <v>150</v>
      </c>
      <c r="BM169" s="226" t="s">
        <v>1633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czZl1B+7FWncnWhfCy/giP7hk8xrKfbwFxWSwSrhmH+qb4esfutIVkiTQS+sW9IZIXOLbZxz+AiJl47sAropAg==" hashValue="xPyVShlFhHzYTA7UR2e0wd72s4IwHDvVuaBZ8kXI3kDzSQR6dUTiXum/vaKRE4Rz3oByU3kqfTcXQC37vhUEkg==" algorithmName="SHA-512" password="C71F"/>
  <autoFilter ref="C92:K16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4_02/941311112"/>
    <hyperlink ref="F104" r:id="rId2" display="https://podminky.urs.cz/item/CS_URS_2024_02/941311212"/>
    <hyperlink ref="F107" r:id="rId3" display="https://podminky.urs.cz/item/CS_URS_2024_02/941311332"/>
    <hyperlink ref="F109" r:id="rId4" display="https://podminky.urs.cz/item/CS_URS_2024_02/941311812"/>
    <hyperlink ref="F111" r:id="rId5" display="https://podminky.urs.cz/item/CS_URS_2024_02/944611111"/>
    <hyperlink ref="F113" r:id="rId6" display="https://podminky.urs.cz/item/CS_URS_2024_02/944611111"/>
    <hyperlink ref="F115" r:id="rId7" display="https://podminky.urs.cz/item/CS_URS_2024_02/944611211"/>
    <hyperlink ref="F118" r:id="rId8" display="https://podminky.urs.cz/item/CS_URS_2024_02/944611211"/>
    <hyperlink ref="F121" r:id="rId9" display="https://podminky.urs.cz/item/CS_URS_2024_02/944611811"/>
    <hyperlink ref="F123" r:id="rId10" display="https://podminky.urs.cz/item/CS_URS_2024_02/944611811"/>
    <hyperlink ref="F125" r:id="rId11" display="https://podminky.urs.cz/item/CS_URS_2024_02/944711112"/>
    <hyperlink ref="F132" r:id="rId12" display="https://podminky.urs.cz/item/CS_URS_2024_02/944711113"/>
    <hyperlink ref="F139" r:id="rId13" display="https://podminky.urs.cz/item/CS_URS_2024_02/944711212"/>
    <hyperlink ref="F142" r:id="rId14" display="https://podminky.urs.cz/item/CS_URS_2024_02/944711213"/>
    <hyperlink ref="F145" r:id="rId15" display="https://podminky.urs.cz/item/CS_URS_2024_02/944711812"/>
    <hyperlink ref="F147" r:id="rId16" display="https://podminky.urs.cz/item/CS_URS_2024_02/944711813"/>
    <hyperlink ref="F149" r:id="rId17" display="https://podminky.urs.cz/item/CS_URS_2024_02/946321131"/>
    <hyperlink ref="F153" r:id="rId18" display="https://podminky.urs.cz/item/CS_URS_2024_02/946321231"/>
    <hyperlink ref="F156" r:id="rId19" display="https://podminky.urs.cz/item/CS_URS_2024_02/946321831"/>
    <hyperlink ref="F158" r:id="rId20" display="https://podminky.urs.cz/item/CS_URS_2024_02/949521111"/>
    <hyperlink ref="F165" r:id="rId21" display="https://podminky.urs.cz/item/CS_URS_2024_02/949521211"/>
    <hyperlink ref="F168" r:id="rId22" display="https://podminky.urs.cz/item/CS_URS_2024_02/94952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školského objektu Husova 17</v>
      </c>
      <c r="F7" s="145"/>
      <c r="G7" s="145"/>
      <c r="H7" s="145"/>
      <c r="L7" s="22"/>
    </row>
    <row r="8" s="1" customFormat="1" ht="12" customHeight="1">
      <c r="B8" s="22"/>
      <c r="D8" s="145" t="s">
        <v>101</v>
      </c>
      <c r="L8" s="22"/>
    </row>
    <row r="9" s="2" customFormat="1" ht="16.5" customHeight="1">
      <c r="A9" s="40"/>
      <c r="B9" s="46"/>
      <c r="C9" s="40"/>
      <c r="D9" s="40"/>
      <c r="E9" s="146" t="s">
        <v>102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1634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8. 12. 2022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34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ROUND(J95,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ROUND((SUM(BE95:BE142)),  2)</f>
        <v>0</v>
      </c>
      <c r="G35" s="40"/>
      <c r="H35" s="40"/>
      <c r="I35" s="160">
        <v>0.20999999999999999</v>
      </c>
      <c r="J35" s="159">
        <f>ROUND(((SUM(BE95:BE142))*I35),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ROUND((SUM(BF95:BF142)),  2)</f>
        <v>0</v>
      </c>
      <c r="G36" s="40"/>
      <c r="H36" s="40"/>
      <c r="I36" s="160">
        <v>0.14999999999999999</v>
      </c>
      <c r="J36" s="159">
        <f>ROUND(((SUM(BF95:BF142))*I36),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ROUND((SUM(BG95:BG142)),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ROUND((SUM(BH95:BH142)),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ROUND((SUM(BI95:BI142)),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Rekonstrukce školského objektu Husova 17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D.1.4e - Silnoproudé elektroinstalace, hromosvod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parc. č. 622, k.ú. Město Brno [610003]</v>
      </c>
      <c r="G56" s="42"/>
      <c r="H56" s="42"/>
      <c r="I56" s="34" t="s">
        <v>23</v>
      </c>
      <c r="J56" s="74" t="str">
        <f>IF(J14="","",J14)</f>
        <v>8. 12. 2022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Brno, městská část Brno-střed</v>
      </c>
      <c r="G58" s="42"/>
      <c r="H58" s="42"/>
      <c r="I58" s="34" t="s">
        <v>31</v>
      </c>
      <c r="J58" s="38" t="str">
        <f>E23</f>
        <v>INTAR, a.s.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106</v>
      </c>
      <c r="D61" s="174"/>
      <c r="E61" s="174"/>
      <c r="F61" s="174"/>
      <c r="G61" s="174"/>
      <c r="H61" s="174"/>
      <c r="I61" s="174"/>
      <c r="J61" s="175" t="s">
        <v>107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108</v>
      </c>
    </row>
    <row r="64" s="9" customFormat="1" ht="24.96" customHeight="1">
      <c r="A64" s="9"/>
      <c r="B64" s="177"/>
      <c r="C64" s="178"/>
      <c r="D64" s="179" t="s">
        <v>1635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1636</v>
      </c>
      <c r="E65" s="180"/>
      <c r="F65" s="180"/>
      <c r="G65" s="180"/>
      <c r="H65" s="180"/>
      <c r="I65" s="180"/>
      <c r="J65" s="181">
        <f>J99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1637</v>
      </c>
      <c r="E66" s="180"/>
      <c r="F66" s="180"/>
      <c r="G66" s="180"/>
      <c r="H66" s="180"/>
      <c r="I66" s="180"/>
      <c r="J66" s="181">
        <f>J104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1638</v>
      </c>
      <c r="E67" s="180"/>
      <c r="F67" s="180"/>
      <c r="G67" s="180"/>
      <c r="H67" s="180"/>
      <c r="I67" s="180"/>
      <c r="J67" s="181">
        <f>J114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1639</v>
      </c>
      <c r="E68" s="180"/>
      <c r="F68" s="180"/>
      <c r="G68" s="180"/>
      <c r="H68" s="180"/>
      <c r="I68" s="180"/>
      <c r="J68" s="181">
        <f>J116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1640</v>
      </c>
      <c r="E69" s="180"/>
      <c r="F69" s="180"/>
      <c r="G69" s="180"/>
      <c r="H69" s="180"/>
      <c r="I69" s="180"/>
      <c r="J69" s="181">
        <f>J118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7"/>
      <c r="C70" s="178"/>
      <c r="D70" s="179" t="s">
        <v>1641</v>
      </c>
      <c r="E70" s="180"/>
      <c r="F70" s="180"/>
      <c r="G70" s="180"/>
      <c r="H70" s="180"/>
      <c r="I70" s="180"/>
      <c r="J70" s="181">
        <f>J122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7"/>
      <c r="C71" s="178"/>
      <c r="D71" s="179" t="s">
        <v>1642</v>
      </c>
      <c r="E71" s="180"/>
      <c r="F71" s="180"/>
      <c r="G71" s="180"/>
      <c r="H71" s="180"/>
      <c r="I71" s="180"/>
      <c r="J71" s="181">
        <f>J124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7"/>
      <c r="C72" s="178"/>
      <c r="D72" s="179" t="s">
        <v>1643</v>
      </c>
      <c r="E72" s="180"/>
      <c r="F72" s="180"/>
      <c r="G72" s="180"/>
      <c r="H72" s="180"/>
      <c r="I72" s="180"/>
      <c r="J72" s="181">
        <f>J126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7"/>
      <c r="C73" s="178"/>
      <c r="D73" s="179" t="s">
        <v>1644</v>
      </c>
      <c r="E73" s="180"/>
      <c r="F73" s="180"/>
      <c r="G73" s="180"/>
      <c r="H73" s="180"/>
      <c r="I73" s="180"/>
      <c r="J73" s="181">
        <f>J134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128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Rekonstrukce školského objektu Husova 17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101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2" t="s">
        <v>102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103</v>
      </c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D.1.4e - Silnoproudé elektroinstalace, hromosvod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parc. č. 622, k.ú. Město Brno [610003]</v>
      </c>
      <c r="G89" s="42"/>
      <c r="H89" s="42"/>
      <c r="I89" s="34" t="s">
        <v>23</v>
      </c>
      <c r="J89" s="74" t="str">
        <f>IF(J14="","",J14)</f>
        <v>8. 12. 2022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Statutární město Brno, městská část Brno-střed</v>
      </c>
      <c r="G91" s="42"/>
      <c r="H91" s="42"/>
      <c r="I91" s="34" t="s">
        <v>31</v>
      </c>
      <c r="J91" s="38" t="str">
        <f>E23</f>
        <v>INTAR, a.s.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IF(E20="","",E20)</f>
        <v>Vyplň údaj</v>
      </c>
      <c r="G92" s="42"/>
      <c r="H92" s="42"/>
      <c r="I92" s="34" t="s">
        <v>36</v>
      </c>
      <c r="J92" s="38" t="str">
        <f>E26</f>
        <v xml:space="preserve"> 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8"/>
      <c r="B94" s="189"/>
      <c r="C94" s="190" t="s">
        <v>129</v>
      </c>
      <c r="D94" s="191" t="s">
        <v>59</v>
      </c>
      <c r="E94" s="191" t="s">
        <v>55</v>
      </c>
      <c r="F94" s="191" t="s">
        <v>56</v>
      </c>
      <c r="G94" s="191" t="s">
        <v>130</v>
      </c>
      <c r="H94" s="191" t="s">
        <v>131</v>
      </c>
      <c r="I94" s="191" t="s">
        <v>132</v>
      </c>
      <c r="J94" s="191" t="s">
        <v>107</v>
      </c>
      <c r="K94" s="192" t="s">
        <v>133</v>
      </c>
      <c r="L94" s="193"/>
      <c r="M94" s="94" t="s">
        <v>19</v>
      </c>
      <c r="N94" s="95" t="s">
        <v>44</v>
      </c>
      <c r="O94" s="95" t="s">
        <v>134</v>
      </c>
      <c r="P94" s="95" t="s">
        <v>135</v>
      </c>
      <c r="Q94" s="95" t="s">
        <v>136</v>
      </c>
      <c r="R94" s="95" t="s">
        <v>137</v>
      </c>
      <c r="S94" s="95" t="s">
        <v>138</v>
      </c>
      <c r="T94" s="96" t="s">
        <v>139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0"/>
      <c r="B95" s="41"/>
      <c r="C95" s="101" t="s">
        <v>140</v>
      </c>
      <c r="D95" s="42"/>
      <c r="E95" s="42"/>
      <c r="F95" s="42"/>
      <c r="G95" s="42"/>
      <c r="H95" s="42"/>
      <c r="I95" s="42"/>
      <c r="J95" s="194">
        <f>BK95</f>
        <v>0</v>
      </c>
      <c r="K95" s="42"/>
      <c r="L95" s="46"/>
      <c r="M95" s="97"/>
      <c r="N95" s="195"/>
      <c r="O95" s="98"/>
      <c r="P95" s="196">
        <f>P96+P99+P104+P114+P116+P118+P122+P124+P126+P134</f>
        <v>0</v>
      </c>
      <c r="Q95" s="98"/>
      <c r="R95" s="196">
        <f>R96+R99+R104+R114+R116+R118+R122+R124+R126+R134</f>
        <v>0</v>
      </c>
      <c r="S95" s="98"/>
      <c r="T95" s="197">
        <f>T96+T99+T104+T114+T116+T118+T122+T124+T126+T134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73</v>
      </c>
      <c r="AU95" s="19" t="s">
        <v>108</v>
      </c>
      <c r="BK95" s="198">
        <f>BK96+BK99+BK104+BK114+BK116+BK118+BK122+BK124+BK126+BK134</f>
        <v>0</v>
      </c>
    </row>
    <row r="96" s="12" customFormat="1" ht="25.92" customHeight="1">
      <c r="A96" s="12"/>
      <c r="B96" s="199"/>
      <c r="C96" s="200"/>
      <c r="D96" s="201" t="s">
        <v>73</v>
      </c>
      <c r="E96" s="202" t="s">
        <v>1645</v>
      </c>
      <c r="F96" s="202" t="s">
        <v>1646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SUM(P97:P98)</f>
        <v>0</v>
      </c>
      <c r="Q96" s="207"/>
      <c r="R96" s="208">
        <f>SUM(R97:R98)</f>
        <v>0</v>
      </c>
      <c r="S96" s="207"/>
      <c r="T96" s="209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81</v>
      </c>
      <c r="AT96" s="211" t="s">
        <v>73</v>
      </c>
      <c r="AU96" s="211" t="s">
        <v>74</v>
      </c>
      <c r="AY96" s="210" t="s">
        <v>143</v>
      </c>
      <c r="BK96" s="212">
        <f>SUM(BK97:BK98)</f>
        <v>0</v>
      </c>
    </row>
    <row r="97" s="2" customFormat="1" ht="24.15" customHeight="1">
      <c r="A97" s="40"/>
      <c r="B97" s="41"/>
      <c r="C97" s="215" t="s">
        <v>81</v>
      </c>
      <c r="D97" s="215" t="s">
        <v>145</v>
      </c>
      <c r="E97" s="216" t="s">
        <v>81</v>
      </c>
      <c r="F97" s="217" t="s">
        <v>1647</v>
      </c>
      <c r="G97" s="218" t="s">
        <v>217</v>
      </c>
      <c r="H97" s="219">
        <v>2</v>
      </c>
      <c r="I97" s="220"/>
      <c r="J97" s="221">
        <f>ROUND(I97*H97,2)</f>
        <v>0</v>
      </c>
      <c r="K97" s="217" t="s">
        <v>19</v>
      </c>
      <c r="L97" s="46"/>
      <c r="M97" s="222" t="s">
        <v>19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150</v>
      </c>
      <c r="AT97" s="226" t="s">
        <v>145</v>
      </c>
      <c r="AU97" s="226" t="s">
        <v>81</v>
      </c>
      <c r="AY97" s="19" t="s">
        <v>143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81</v>
      </c>
      <c r="BK97" s="227">
        <f>ROUND(I97*H97,2)</f>
        <v>0</v>
      </c>
      <c r="BL97" s="19" t="s">
        <v>150</v>
      </c>
      <c r="BM97" s="226" t="s">
        <v>1648</v>
      </c>
    </row>
    <row r="98" s="2" customFormat="1" ht="21.75" customHeight="1">
      <c r="A98" s="40"/>
      <c r="B98" s="41"/>
      <c r="C98" s="215" t="s">
        <v>83</v>
      </c>
      <c r="D98" s="215" t="s">
        <v>145</v>
      </c>
      <c r="E98" s="216" t="s">
        <v>83</v>
      </c>
      <c r="F98" s="217" t="s">
        <v>1649</v>
      </c>
      <c r="G98" s="218" t="s">
        <v>1650</v>
      </c>
      <c r="H98" s="219">
        <v>1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150</v>
      </c>
      <c r="AT98" s="226" t="s">
        <v>145</v>
      </c>
      <c r="AU98" s="226" t="s">
        <v>81</v>
      </c>
      <c r="AY98" s="19" t="s">
        <v>143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150</v>
      </c>
      <c r="BM98" s="226" t="s">
        <v>1651</v>
      </c>
    </row>
    <row r="99" s="12" customFormat="1" ht="25.92" customHeight="1">
      <c r="A99" s="12"/>
      <c r="B99" s="199"/>
      <c r="C99" s="200"/>
      <c r="D99" s="201" t="s">
        <v>73</v>
      </c>
      <c r="E99" s="202" t="s">
        <v>1652</v>
      </c>
      <c r="F99" s="202" t="s">
        <v>1653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SUM(P100:P103)</f>
        <v>0</v>
      </c>
      <c r="Q99" s="207"/>
      <c r="R99" s="208">
        <f>SUM(R100:R103)</f>
        <v>0</v>
      </c>
      <c r="S99" s="207"/>
      <c r="T99" s="209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81</v>
      </c>
      <c r="AT99" s="211" t="s">
        <v>73</v>
      </c>
      <c r="AU99" s="211" t="s">
        <v>74</v>
      </c>
      <c r="AY99" s="210" t="s">
        <v>143</v>
      </c>
      <c r="BK99" s="212">
        <f>SUM(BK100:BK103)</f>
        <v>0</v>
      </c>
    </row>
    <row r="100" s="2" customFormat="1" ht="24.15" customHeight="1">
      <c r="A100" s="40"/>
      <c r="B100" s="41"/>
      <c r="C100" s="215" t="s">
        <v>89</v>
      </c>
      <c r="D100" s="215" t="s">
        <v>145</v>
      </c>
      <c r="E100" s="216" t="s">
        <v>374</v>
      </c>
      <c r="F100" s="217" t="s">
        <v>1654</v>
      </c>
      <c r="G100" s="218" t="s">
        <v>217</v>
      </c>
      <c r="H100" s="219">
        <v>63</v>
      </c>
      <c r="I100" s="220"/>
      <c r="J100" s="221">
        <f>ROUND(I100*H100,2)</f>
        <v>0</v>
      </c>
      <c r="K100" s="217" t="s">
        <v>19</v>
      </c>
      <c r="L100" s="46"/>
      <c r="M100" s="222" t="s">
        <v>19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150</v>
      </c>
      <c r="AT100" s="226" t="s">
        <v>145</v>
      </c>
      <c r="AU100" s="226" t="s">
        <v>81</v>
      </c>
      <c r="AY100" s="19" t="s">
        <v>143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150</v>
      </c>
      <c r="BM100" s="226" t="s">
        <v>1655</v>
      </c>
    </row>
    <row r="101" s="2" customFormat="1" ht="16.5" customHeight="1">
      <c r="A101" s="40"/>
      <c r="B101" s="41"/>
      <c r="C101" s="215" t="s">
        <v>150</v>
      </c>
      <c r="D101" s="215" t="s">
        <v>145</v>
      </c>
      <c r="E101" s="216" t="s">
        <v>381</v>
      </c>
      <c r="F101" s="217" t="s">
        <v>1656</v>
      </c>
      <c r="G101" s="218" t="s">
        <v>341</v>
      </c>
      <c r="H101" s="219">
        <v>260</v>
      </c>
      <c r="I101" s="220"/>
      <c r="J101" s="221">
        <f>ROUND(I101*H101,2)</f>
        <v>0</v>
      </c>
      <c r="K101" s="217" t="s">
        <v>19</v>
      </c>
      <c r="L101" s="46"/>
      <c r="M101" s="222" t="s">
        <v>19</v>
      </c>
      <c r="N101" s="223" t="s">
        <v>45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150</v>
      </c>
      <c r="AT101" s="226" t="s">
        <v>145</v>
      </c>
      <c r="AU101" s="226" t="s">
        <v>81</v>
      </c>
      <c r="AY101" s="19" t="s">
        <v>143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150</v>
      </c>
      <c r="BM101" s="226" t="s">
        <v>1657</v>
      </c>
    </row>
    <row r="102" s="2" customFormat="1" ht="24.15" customHeight="1">
      <c r="A102" s="40"/>
      <c r="B102" s="41"/>
      <c r="C102" s="215" t="s">
        <v>176</v>
      </c>
      <c r="D102" s="215" t="s">
        <v>145</v>
      </c>
      <c r="E102" s="216" t="s">
        <v>386</v>
      </c>
      <c r="F102" s="217" t="s">
        <v>1658</v>
      </c>
      <c r="G102" s="218" t="s">
        <v>341</v>
      </c>
      <c r="H102" s="219">
        <v>260</v>
      </c>
      <c r="I102" s="220"/>
      <c r="J102" s="221">
        <f>ROUND(I102*H102,2)</f>
        <v>0</v>
      </c>
      <c r="K102" s="217" t="s">
        <v>19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150</v>
      </c>
      <c r="AT102" s="226" t="s">
        <v>145</v>
      </c>
      <c r="AU102" s="226" t="s">
        <v>81</v>
      </c>
      <c r="AY102" s="19" t="s">
        <v>143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150</v>
      </c>
      <c r="BM102" s="226" t="s">
        <v>1659</v>
      </c>
    </row>
    <row r="103" s="2" customFormat="1" ht="16.5" customHeight="1">
      <c r="A103" s="40"/>
      <c r="B103" s="41"/>
      <c r="C103" s="215" t="s">
        <v>183</v>
      </c>
      <c r="D103" s="215" t="s">
        <v>145</v>
      </c>
      <c r="E103" s="216" t="s">
        <v>392</v>
      </c>
      <c r="F103" s="217" t="s">
        <v>1660</v>
      </c>
      <c r="G103" s="218" t="s">
        <v>217</v>
      </c>
      <c r="H103" s="219">
        <v>4</v>
      </c>
      <c r="I103" s="220"/>
      <c r="J103" s="221">
        <f>ROUND(I103*H103,2)</f>
        <v>0</v>
      </c>
      <c r="K103" s="217" t="s">
        <v>19</v>
      </c>
      <c r="L103" s="46"/>
      <c r="M103" s="222" t="s">
        <v>19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150</v>
      </c>
      <c r="AT103" s="226" t="s">
        <v>145</v>
      </c>
      <c r="AU103" s="226" t="s">
        <v>81</v>
      </c>
      <c r="AY103" s="19" t="s">
        <v>143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150</v>
      </c>
      <c r="BM103" s="226" t="s">
        <v>1661</v>
      </c>
    </row>
    <row r="104" s="12" customFormat="1" ht="25.92" customHeight="1">
      <c r="A104" s="12"/>
      <c r="B104" s="199"/>
      <c r="C104" s="200"/>
      <c r="D104" s="201" t="s">
        <v>73</v>
      </c>
      <c r="E104" s="202" t="s">
        <v>1662</v>
      </c>
      <c r="F104" s="202" t="s">
        <v>1663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SUM(P105:P113)</f>
        <v>0</v>
      </c>
      <c r="Q104" s="207"/>
      <c r="R104" s="208">
        <f>SUM(R105:R113)</f>
        <v>0</v>
      </c>
      <c r="S104" s="207"/>
      <c r="T104" s="209">
        <f>SUM(T105:T113)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81</v>
      </c>
      <c r="AT104" s="211" t="s">
        <v>73</v>
      </c>
      <c r="AU104" s="211" t="s">
        <v>74</v>
      </c>
      <c r="AY104" s="210" t="s">
        <v>143</v>
      </c>
      <c r="BK104" s="212">
        <f>SUM(BK105:BK113)</f>
        <v>0</v>
      </c>
    </row>
    <row r="105" s="2" customFormat="1" ht="16.5" customHeight="1">
      <c r="A105" s="40"/>
      <c r="B105" s="41"/>
      <c r="C105" s="215" t="s">
        <v>191</v>
      </c>
      <c r="D105" s="215" t="s">
        <v>145</v>
      </c>
      <c r="E105" s="216" t="s">
        <v>397</v>
      </c>
      <c r="F105" s="217" t="s">
        <v>1664</v>
      </c>
      <c r="G105" s="218" t="s">
        <v>341</v>
      </c>
      <c r="H105" s="219">
        <v>180</v>
      </c>
      <c r="I105" s="220"/>
      <c r="J105" s="221">
        <f>ROUND(I105*H105,2)</f>
        <v>0</v>
      </c>
      <c r="K105" s="217" t="s">
        <v>19</v>
      </c>
      <c r="L105" s="46"/>
      <c r="M105" s="222" t="s">
        <v>19</v>
      </c>
      <c r="N105" s="223" t="s">
        <v>45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150</v>
      </c>
      <c r="AT105" s="226" t="s">
        <v>145</v>
      </c>
      <c r="AU105" s="226" t="s">
        <v>81</v>
      </c>
      <c r="AY105" s="19" t="s">
        <v>143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150</v>
      </c>
      <c r="BM105" s="226" t="s">
        <v>1665</v>
      </c>
    </row>
    <row r="106" s="2" customFormat="1">
      <c r="A106" s="40"/>
      <c r="B106" s="41"/>
      <c r="C106" s="42"/>
      <c r="D106" s="235" t="s">
        <v>220</v>
      </c>
      <c r="E106" s="42"/>
      <c r="F106" s="276" t="s">
        <v>1666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220</v>
      </c>
      <c r="AU106" s="19" t="s">
        <v>81</v>
      </c>
    </row>
    <row r="107" s="2" customFormat="1" ht="24.15" customHeight="1">
      <c r="A107" s="40"/>
      <c r="B107" s="41"/>
      <c r="C107" s="215" t="s">
        <v>195</v>
      </c>
      <c r="D107" s="215" t="s">
        <v>145</v>
      </c>
      <c r="E107" s="216" t="s">
        <v>403</v>
      </c>
      <c r="F107" s="217" t="s">
        <v>1667</v>
      </c>
      <c r="G107" s="218" t="s">
        <v>217</v>
      </c>
      <c r="H107" s="219">
        <v>2</v>
      </c>
      <c r="I107" s="220"/>
      <c r="J107" s="221">
        <f>ROUND(I107*H107,2)</f>
        <v>0</v>
      </c>
      <c r="K107" s="217" t="s">
        <v>19</v>
      </c>
      <c r="L107" s="46"/>
      <c r="M107" s="222" t="s">
        <v>19</v>
      </c>
      <c r="N107" s="223" t="s">
        <v>45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150</v>
      </c>
      <c r="AT107" s="226" t="s">
        <v>145</v>
      </c>
      <c r="AU107" s="226" t="s">
        <v>81</v>
      </c>
      <c r="AY107" s="19" t="s">
        <v>143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150</v>
      </c>
      <c r="BM107" s="226" t="s">
        <v>1668</v>
      </c>
    </row>
    <row r="108" s="2" customFormat="1" ht="16.5" customHeight="1">
      <c r="A108" s="40"/>
      <c r="B108" s="41"/>
      <c r="C108" s="215" t="s">
        <v>207</v>
      </c>
      <c r="D108" s="215" t="s">
        <v>145</v>
      </c>
      <c r="E108" s="216" t="s">
        <v>409</v>
      </c>
      <c r="F108" s="217" t="s">
        <v>1669</v>
      </c>
      <c r="G108" s="218" t="s">
        <v>217</v>
      </c>
      <c r="H108" s="219">
        <v>13</v>
      </c>
      <c r="I108" s="220"/>
      <c r="J108" s="221">
        <f>ROUND(I108*H108,2)</f>
        <v>0</v>
      </c>
      <c r="K108" s="217" t="s">
        <v>19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150</v>
      </c>
      <c r="AT108" s="226" t="s">
        <v>145</v>
      </c>
      <c r="AU108" s="226" t="s">
        <v>81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150</v>
      </c>
      <c r="BM108" s="226" t="s">
        <v>1670</v>
      </c>
    </row>
    <row r="109" s="2" customFormat="1" ht="24.15" customHeight="1">
      <c r="A109" s="40"/>
      <c r="B109" s="41"/>
      <c r="C109" s="215" t="s">
        <v>214</v>
      </c>
      <c r="D109" s="215" t="s">
        <v>145</v>
      </c>
      <c r="E109" s="216" t="s">
        <v>371</v>
      </c>
      <c r="F109" s="217" t="s">
        <v>1671</v>
      </c>
      <c r="G109" s="218" t="s">
        <v>341</v>
      </c>
      <c r="H109" s="219">
        <v>300</v>
      </c>
      <c r="I109" s="220"/>
      <c r="J109" s="221">
        <f>ROUND(I109*H109,2)</f>
        <v>0</v>
      </c>
      <c r="K109" s="217" t="s">
        <v>19</v>
      </c>
      <c r="L109" s="46"/>
      <c r="M109" s="222" t="s">
        <v>19</v>
      </c>
      <c r="N109" s="223" t="s">
        <v>45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150</v>
      </c>
      <c r="AT109" s="226" t="s">
        <v>145</v>
      </c>
      <c r="AU109" s="226" t="s">
        <v>81</v>
      </c>
      <c r="AY109" s="19" t="s">
        <v>143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150</v>
      </c>
      <c r="BM109" s="226" t="s">
        <v>1672</v>
      </c>
    </row>
    <row r="110" s="2" customFormat="1" ht="16.5" customHeight="1">
      <c r="A110" s="40"/>
      <c r="B110" s="41"/>
      <c r="C110" s="215" t="s">
        <v>223</v>
      </c>
      <c r="D110" s="215" t="s">
        <v>145</v>
      </c>
      <c r="E110" s="216" t="s">
        <v>420</v>
      </c>
      <c r="F110" s="217" t="s">
        <v>1673</v>
      </c>
      <c r="G110" s="218" t="s">
        <v>341</v>
      </c>
      <c r="H110" s="219">
        <v>150</v>
      </c>
      <c r="I110" s="220"/>
      <c r="J110" s="221">
        <f>ROUND(I110*H110,2)</f>
        <v>0</v>
      </c>
      <c r="K110" s="217" t="s">
        <v>19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150</v>
      </c>
      <c r="AT110" s="226" t="s">
        <v>145</v>
      </c>
      <c r="AU110" s="226" t="s">
        <v>81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150</v>
      </c>
      <c r="BM110" s="226" t="s">
        <v>1674</v>
      </c>
    </row>
    <row r="111" s="2" customFormat="1" ht="16.5" customHeight="1">
      <c r="A111" s="40"/>
      <c r="B111" s="41"/>
      <c r="C111" s="215" t="s">
        <v>245</v>
      </c>
      <c r="D111" s="215" t="s">
        <v>145</v>
      </c>
      <c r="E111" s="216" t="s">
        <v>427</v>
      </c>
      <c r="F111" s="217" t="s">
        <v>1675</v>
      </c>
      <c r="G111" s="218" t="s">
        <v>217</v>
      </c>
      <c r="H111" s="219">
        <v>1</v>
      </c>
      <c r="I111" s="220"/>
      <c r="J111" s="221">
        <f>ROUND(I111*H111,2)</f>
        <v>0</v>
      </c>
      <c r="K111" s="217" t="s">
        <v>19</v>
      </c>
      <c r="L111" s="46"/>
      <c r="M111" s="222" t="s">
        <v>19</v>
      </c>
      <c r="N111" s="223" t="s">
        <v>45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150</v>
      </c>
      <c r="AT111" s="226" t="s">
        <v>145</v>
      </c>
      <c r="AU111" s="226" t="s">
        <v>81</v>
      </c>
      <c r="AY111" s="19" t="s">
        <v>143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150</v>
      </c>
      <c r="BM111" s="226" t="s">
        <v>1676</v>
      </c>
    </row>
    <row r="112" s="2" customFormat="1" ht="21.75" customHeight="1">
      <c r="A112" s="40"/>
      <c r="B112" s="41"/>
      <c r="C112" s="215" t="s">
        <v>250</v>
      </c>
      <c r="D112" s="215" t="s">
        <v>145</v>
      </c>
      <c r="E112" s="216" t="s">
        <v>432</v>
      </c>
      <c r="F112" s="217" t="s">
        <v>1677</v>
      </c>
      <c r="G112" s="218" t="s">
        <v>217</v>
      </c>
      <c r="H112" s="219">
        <v>1</v>
      </c>
      <c r="I112" s="220"/>
      <c r="J112" s="221">
        <f>ROUND(I112*H112,2)</f>
        <v>0</v>
      </c>
      <c r="K112" s="217" t="s">
        <v>19</v>
      </c>
      <c r="L112" s="46"/>
      <c r="M112" s="222" t="s">
        <v>19</v>
      </c>
      <c r="N112" s="223" t="s">
        <v>45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150</v>
      </c>
      <c r="AT112" s="226" t="s">
        <v>145</v>
      </c>
      <c r="AU112" s="226" t="s">
        <v>81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150</v>
      </c>
      <c r="BM112" s="226" t="s">
        <v>1678</v>
      </c>
    </row>
    <row r="113" s="2" customFormat="1" ht="16.5" customHeight="1">
      <c r="A113" s="40"/>
      <c r="B113" s="41"/>
      <c r="C113" s="215" t="s">
        <v>258</v>
      </c>
      <c r="D113" s="215" t="s">
        <v>145</v>
      </c>
      <c r="E113" s="216" t="s">
        <v>437</v>
      </c>
      <c r="F113" s="217" t="s">
        <v>1679</v>
      </c>
      <c r="G113" s="218" t="s">
        <v>341</v>
      </c>
      <c r="H113" s="219">
        <v>250</v>
      </c>
      <c r="I113" s="220"/>
      <c r="J113" s="221">
        <f>ROUND(I113*H113,2)</f>
        <v>0</v>
      </c>
      <c r="K113" s="217" t="s">
        <v>19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150</v>
      </c>
      <c r="AT113" s="226" t="s">
        <v>145</v>
      </c>
      <c r="AU113" s="226" t="s">
        <v>81</v>
      </c>
      <c r="AY113" s="19" t="s">
        <v>143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150</v>
      </c>
      <c r="BM113" s="226" t="s">
        <v>1680</v>
      </c>
    </row>
    <row r="114" s="12" customFormat="1" ht="25.92" customHeight="1">
      <c r="A114" s="12"/>
      <c r="B114" s="199"/>
      <c r="C114" s="200"/>
      <c r="D114" s="201" t="s">
        <v>73</v>
      </c>
      <c r="E114" s="202" t="s">
        <v>1681</v>
      </c>
      <c r="F114" s="202" t="s">
        <v>1682</v>
      </c>
      <c r="G114" s="200"/>
      <c r="H114" s="200"/>
      <c r="I114" s="203"/>
      <c r="J114" s="204">
        <f>BK114</f>
        <v>0</v>
      </c>
      <c r="K114" s="200"/>
      <c r="L114" s="205"/>
      <c r="M114" s="206"/>
      <c r="N114" s="207"/>
      <c r="O114" s="207"/>
      <c r="P114" s="208">
        <f>P115</f>
        <v>0</v>
      </c>
      <c r="Q114" s="207"/>
      <c r="R114" s="208">
        <f>R115</f>
        <v>0</v>
      </c>
      <c r="S114" s="207"/>
      <c r="T114" s="209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81</v>
      </c>
      <c r="AT114" s="211" t="s">
        <v>73</v>
      </c>
      <c r="AU114" s="211" t="s">
        <v>74</v>
      </c>
      <c r="AY114" s="210" t="s">
        <v>143</v>
      </c>
      <c r="BK114" s="212">
        <f>BK115</f>
        <v>0</v>
      </c>
    </row>
    <row r="115" s="2" customFormat="1" ht="16.5" customHeight="1">
      <c r="A115" s="40"/>
      <c r="B115" s="41"/>
      <c r="C115" s="215" t="s">
        <v>8</v>
      </c>
      <c r="D115" s="215" t="s">
        <v>145</v>
      </c>
      <c r="E115" s="216" t="s">
        <v>89</v>
      </c>
      <c r="F115" s="217" t="s">
        <v>1683</v>
      </c>
      <c r="G115" s="218" t="s">
        <v>341</v>
      </c>
      <c r="H115" s="219">
        <v>300</v>
      </c>
      <c r="I115" s="220"/>
      <c r="J115" s="221">
        <f>ROUND(I115*H115,2)</f>
        <v>0</v>
      </c>
      <c r="K115" s="217" t="s">
        <v>19</v>
      </c>
      <c r="L115" s="46"/>
      <c r="M115" s="222" t="s">
        <v>19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150</v>
      </c>
      <c r="AT115" s="226" t="s">
        <v>145</v>
      </c>
      <c r="AU115" s="226" t="s">
        <v>81</v>
      </c>
      <c r="AY115" s="19" t="s">
        <v>143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150</v>
      </c>
      <c r="BM115" s="226" t="s">
        <v>1684</v>
      </c>
    </row>
    <row r="116" s="12" customFormat="1" ht="25.92" customHeight="1">
      <c r="A116" s="12"/>
      <c r="B116" s="199"/>
      <c r="C116" s="200"/>
      <c r="D116" s="201" t="s">
        <v>73</v>
      </c>
      <c r="E116" s="202" t="s">
        <v>1685</v>
      </c>
      <c r="F116" s="202" t="s">
        <v>1686</v>
      </c>
      <c r="G116" s="200"/>
      <c r="H116" s="200"/>
      <c r="I116" s="203"/>
      <c r="J116" s="204">
        <f>BK116</f>
        <v>0</v>
      </c>
      <c r="K116" s="200"/>
      <c r="L116" s="205"/>
      <c r="M116" s="206"/>
      <c r="N116" s="207"/>
      <c r="O116" s="207"/>
      <c r="P116" s="208">
        <f>P117</f>
        <v>0</v>
      </c>
      <c r="Q116" s="207"/>
      <c r="R116" s="208">
        <f>R117</f>
        <v>0</v>
      </c>
      <c r="S116" s="207"/>
      <c r="T116" s="209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81</v>
      </c>
      <c r="AT116" s="211" t="s">
        <v>73</v>
      </c>
      <c r="AU116" s="211" t="s">
        <v>74</v>
      </c>
      <c r="AY116" s="210" t="s">
        <v>143</v>
      </c>
      <c r="BK116" s="212">
        <f>BK117</f>
        <v>0</v>
      </c>
    </row>
    <row r="117" s="2" customFormat="1" ht="16.5" customHeight="1">
      <c r="A117" s="40"/>
      <c r="B117" s="41"/>
      <c r="C117" s="215" t="s">
        <v>276</v>
      </c>
      <c r="D117" s="215" t="s">
        <v>145</v>
      </c>
      <c r="E117" s="216" t="s">
        <v>150</v>
      </c>
      <c r="F117" s="217" t="s">
        <v>1687</v>
      </c>
      <c r="G117" s="218" t="s">
        <v>217</v>
      </c>
      <c r="H117" s="219">
        <v>13</v>
      </c>
      <c r="I117" s="220"/>
      <c r="J117" s="221">
        <f>ROUND(I117*H117,2)</f>
        <v>0</v>
      </c>
      <c r="K117" s="217" t="s">
        <v>19</v>
      </c>
      <c r="L117" s="46"/>
      <c r="M117" s="222" t="s">
        <v>19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150</v>
      </c>
      <c r="AT117" s="226" t="s">
        <v>145</v>
      </c>
      <c r="AU117" s="226" t="s">
        <v>81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150</v>
      </c>
      <c r="BM117" s="226" t="s">
        <v>1688</v>
      </c>
    </row>
    <row r="118" s="12" customFormat="1" ht="25.92" customHeight="1">
      <c r="A118" s="12"/>
      <c r="B118" s="199"/>
      <c r="C118" s="200"/>
      <c r="D118" s="201" t="s">
        <v>73</v>
      </c>
      <c r="E118" s="202" t="s">
        <v>1689</v>
      </c>
      <c r="F118" s="202" t="s">
        <v>1690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SUM(P119:P121)</f>
        <v>0</v>
      </c>
      <c r="Q118" s="207"/>
      <c r="R118" s="208">
        <f>SUM(R119:R121)</f>
        <v>0</v>
      </c>
      <c r="S118" s="207"/>
      <c r="T118" s="209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81</v>
      </c>
      <c r="AT118" s="211" t="s">
        <v>73</v>
      </c>
      <c r="AU118" s="211" t="s">
        <v>74</v>
      </c>
      <c r="AY118" s="210" t="s">
        <v>143</v>
      </c>
      <c r="BK118" s="212">
        <f>SUM(BK119:BK121)</f>
        <v>0</v>
      </c>
    </row>
    <row r="119" s="2" customFormat="1" ht="16.5" customHeight="1">
      <c r="A119" s="40"/>
      <c r="B119" s="41"/>
      <c r="C119" s="215" t="s">
        <v>282</v>
      </c>
      <c r="D119" s="215" t="s">
        <v>145</v>
      </c>
      <c r="E119" s="216" t="s">
        <v>176</v>
      </c>
      <c r="F119" s="217" t="s">
        <v>1691</v>
      </c>
      <c r="G119" s="218" t="s">
        <v>341</v>
      </c>
      <c r="H119" s="219">
        <v>250</v>
      </c>
      <c r="I119" s="220"/>
      <c r="J119" s="221">
        <f>ROUND(I119*H119,2)</f>
        <v>0</v>
      </c>
      <c r="K119" s="217" t="s">
        <v>19</v>
      </c>
      <c r="L119" s="46"/>
      <c r="M119" s="222" t="s">
        <v>19</v>
      </c>
      <c r="N119" s="223" t="s">
        <v>45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150</v>
      </c>
      <c r="AT119" s="226" t="s">
        <v>145</v>
      </c>
      <c r="AU119" s="226" t="s">
        <v>81</v>
      </c>
      <c r="AY119" s="19" t="s">
        <v>143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150</v>
      </c>
      <c r="BM119" s="226" t="s">
        <v>1692</v>
      </c>
    </row>
    <row r="120" s="2" customFormat="1" ht="16.5" customHeight="1">
      <c r="A120" s="40"/>
      <c r="B120" s="41"/>
      <c r="C120" s="215" t="s">
        <v>289</v>
      </c>
      <c r="D120" s="215" t="s">
        <v>145</v>
      </c>
      <c r="E120" s="216" t="s">
        <v>183</v>
      </c>
      <c r="F120" s="217" t="s">
        <v>1693</v>
      </c>
      <c r="G120" s="218" t="s">
        <v>341</v>
      </c>
      <c r="H120" s="219">
        <v>100</v>
      </c>
      <c r="I120" s="220"/>
      <c r="J120" s="221">
        <f>ROUND(I120*H120,2)</f>
        <v>0</v>
      </c>
      <c r="K120" s="217" t="s">
        <v>19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150</v>
      </c>
      <c r="AT120" s="226" t="s">
        <v>145</v>
      </c>
      <c r="AU120" s="226" t="s">
        <v>81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150</v>
      </c>
      <c r="BM120" s="226" t="s">
        <v>1694</v>
      </c>
    </row>
    <row r="121" s="2" customFormat="1" ht="16.5" customHeight="1">
      <c r="A121" s="40"/>
      <c r="B121" s="41"/>
      <c r="C121" s="215" t="s">
        <v>295</v>
      </c>
      <c r="D121" s="215" t="s">
        <v>145</v>
      </c>
      <c r="E121" s="216" t="s">
        <v>191</v>
      </c>
      <c r="F121" s="217" t="s">
        <v>1695</v>
      </c>
      <c r="G121" s="218" t="s">
        <v>341</v>
      </c>
      <c r="H121" s="219">
        <v>50</v>
      </c>
      <c r="I121" s="220"/>
      <c r="J121" s="221">
        <f>ROUND(I121*H121,2)</f>
        <v>0</v>
      </c>
      <c r="K121" s="217" t="s">
        <v>19</v>
      </c>
      <c r="L121" s="46"/>
      <c r="M121" s="222" t="s">
        <v>19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150</v>
      </c>
      <c r="AT121" s="226" t="s">
        <v>145</v>
      </c>
      <c r="AU121" s="226" t="s">
        <v>81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150</v>
      </c>
      <c r="BM121" s="226" t="s">
        <v>1696</v>
      </c>
    </row>
    <row r="122" s="12" customFormat="1" ht="25.92" customHeight="1">
      <c r="A122" s="12"/>
      <c r="B122" s="199"/>
      <c r="C122" s="200"/>
      <c r="D122" s="201" t="s">
        <v>73</v>
      </c>
      <c r="E122" s="202" t="s">
        <v>1697</v>
      </c>
      <c r="F122" s="202" t="s">
        <v>1698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81</v>
      </c>
      <c r="AT122" s="211" t="s">
        <v>73</v>
      </c>
      <c r="AU122" s="211" t="s">
        <v>74</v>
      </c>
      <c r="AY122" s="210" t="s">
        <v>143</v>
      </c>
      <c r="BK122" s="212">
        <f>BK123</f>
        <v>0</v>
      </c>
    </row>
    <row r="123" s="2" customFormat="1" ht="16.5" customHeight="1">
      <c r="A123" s="40"/>
      <c r="B123" s="41"/>
      <c r="C123" s="215" t="s">
        <v>308</v>
      </c>
      <c r="D123" s="215" t="s">
        <v>145</v>
      </c>
      <c r="E123" s="216" t="s">
        <v>195</v>
      </c>
      <c r="F123" s="217" t="s">
        <v>1699</v>
      </c>
      <c r="G123" s="218" t="s">
        <v>217</v>
      </c>
      <c r="H123" s="219">
        <v>1</v>
      </c>
      <c r="I123" s="220"/>
      <c r="J123" s="221">
        <f>ROUND(I123*H123,2)</f>
        <v>0</v>
      </c>
      <c r="K123" s="217" t="s">
        <v>19</v>
      </c>
      <c r="L123" s="46"/>
      <c r="M123" s="222" t="s">
        <v>19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150</v>
      </c>
      <c r="AT123" s="226" t="s">
        <v>145</v>
      </c>
      <c r="AU123" s="226" t="s">
        <v>81</v>
      </c>
      <c r="AY123" s="19" t="s">
        <v>143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150</v>
      </c>
      <c r="BM123" s="226" t="s">
        <v>1700</v>
      </c>
    </row>
    <row r="124" s="12" customFormat="1" ht="25.92" customHeight="1">
      <c r="A124" s="12"/>
      <c r="B124" s="199"/>
      <c r="C124" s="200"/>
      <c r="D124" s="201" t="s">
        <v>73</v>
      </c>
      <c r="E124" s="202" t="s">
        <v>1701</v>
      </c>
      <c r="F124" s="202" t="s">
        <v>1702</v>
      </c>
      <c r="G124" s="200"/>
      <c r="H124" s="200"/>
      <c r="I124" s="203"/>
      <c r="J124" s="204">
        <f>BK124</f>
        <v>0</v>
      </c>
      <c r="K124" s="200"/>
      <c r="L124" s="205"/>
      <c r="M124" s="206"/>
      <c r="N124" s="207"/>
      <c r="O124" s="207"/>
      <c r="P124" s="208">
        <f>P125</f>
        <v>0</v>
      </c>
      <c r="Q124" s="207"/>
      <c r="R124" s="208">
        <f>R125</f>
        <v>0</v>
      </c>
      <c r="S124" s="207"/>
      <c r="T124" s="20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81</v>
      </c>
      <c r="AT124" s="211" t="s">
        <v>73</v>
      </c>
      <c r="AU124" s="211" t="s">
        <v>74</v>
      </c>
      <c r="AY124" s="210" t="s">
        <v>143</v>
      </c>
      <c r="BK124" s="212">
        <f>BK125</f>
        <v>0</v>
      </c>
    </row>
    <row r="125" s="2" customFormat="1" ht="16.5" customHeight="1">
      <c r="A125" s="40"/>
      <c r="B125" s="41"/>
      <c r="C125" s="215" t="s">
        <v>7</v>
      </c>
      <c r="D125" s="215" t="s">
        <v>145</v>
      </c>
      <c r="E125" s="216" t="s">
        <v>207</v>
      </c>
      <c r="F125" s="217" t="s">
        <v>1703</v>
      </c>
      <c r="G125" s="218" t="s">
        <v>217</v>
      </c>
      <c r="H125" s="219">
        <v>1</v>
      </c>
      <c r="I125" s="220"/>
      <c r="J125" s="221">
        <f>ROUND(I125*H125,2)</f>
        <v>0</v>
      </c>
      <c r="K125" s="217" t="s">
        <v>19</v>
      </c>
      <c r="L125" s="46"/>
      <c r="M125" s="222" t="s">
        <v>19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150</v>
      </c>
      <c r="AT125" s="226" t="s">
        <v>145</v>
      </c>
      <c r="AU125" s="226" t="s">
        <v>81</v>
      </c>
      <c r="AY125" s="19" t="s">
        <v>143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150</v>
      </c>
      <c r="BM125" s="226" t="s">
        <v>1704</v>
      </c>
    </row>
    <row r="126" s="12" customFormat="1" ht="25.92" customHeight="1">
      <c r="A126" s="12"/>
      <c r="B126" s="199"/>
      <c r="C126" s="200"/>
      <c r="D126" s="201" t="s">
        <v>73</v>
      </c>
      <c r="E126" s="202" t="s">
        <v>1705</v>
      </c>
      <c r="F126" s="202" t="s">
        <v>1706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SUM(P127:P133)</f>
        <v>0</v>
      </c>
      <c r="Q126" s="207"/>
      <c r="R126" s="208">
        <f>SUM(R127:R133)</f>
        <v>0</v>
      </c>
      <c r="S126" s="207"/>
      <c r="T126" s="209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73</v>
      </c>
      <c r="AU126" s="211" t="s">
        <v>74</v>
      </c>
      <c r="AY126" s="210" t="s">
        <v>143</v>
      </c>
      <c r="BK126" s="212">
        <f>SUM(BK127:BK133)</f>
        <v>0</v>
      </c>
    </row>
    <row r="127" s="2" customFormat="1" ht="21.75" customHeight="1">
      <c r="A127" s="40"/>
      <c r="B127" s="41"/>
      <c r="C127" s="215" t="s">
        <v>338</v>
      </c>
      <c r="D127" s="215" t="s">
        <v>145</v>
      </c>
      <c r="E127" s="216" t="s">
        <v>214</v>
      </c>
      <c r="F127" s="217" t="s">
        <v>1707</v>
      </c>
      <c r="G127" s="218" t="s">
        <v>341</v>
      </c>
      <c r="H127" s="219">
        <v>260</v>
      </c>
      <c r="I127" s="220"/>
      <c r="J127" s="221">
        <f>ROUND(I127*H127,2)</f>
        <v>0</v>
      </c>
      <c r="K127" s="217" t="s">
        <v>19</v>
      </c>
      <c r="L127" s="46"/>
      <c r="M127" s="222" t="s">
        <v>19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150</v>
      </c>
      <c r="AT127" s="226" t="s">
        <v>145</v>
      </c>
      <c r="AU127" s="226" t="s">
        <v>81</v>
      </c>
      <c r="AY127" s="19" t="s">
        <v>143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150</v>
      </c>
      <c r="BM127" s="226" t="s">
        <v>1708</v>
      </c>
    </row>
    <row r="128" s="2" customFormat="1" ht="16.5" customHeight="1">
      <c r="A128" s="40"/>
      <c r="B128" s="41"/>
      <c r="C128" s="215" t="s">
        <v>361</v>
      </c>
      <c r="D128" s="215" t="s">
        <v>145</v>
      </c>
      <c r="E128" s="216" t="s">
        <v>223</v>
      </c>
      <c r="F128" s="217" t="s">
        <v>1709</v>
      </c>
      <c r="G128" s="218" t="s">
        <v>217</v>
      </c>
      <c r="H128" s="219">
        <v>4</v>
      </c>
      <c r="I128" s="220"/>
      <c r="J128" s="221">
        <f>ROUND(I128*H128,2)</f>
        <v>0</v>
      </c>
      <c r="K128" s="217" t="s">
        <v>19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150</v>
      </c>
      <c r="AT128" s="226" t="s">
        <v>145</v>
      </c>
      <c r="AU128" s="226" t="s">
        <v>81</v>
      </c>
      <c r="AY128" s="19" t="s">
        <v>143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150</v>
      </c>
      <c r="BM128" s="226" t="s">
        <v>1710</v>
      </c>
    </row>
    <row r="129" s="2" customFormat="1" ht="16.5" customHeight="1">
      <c r="A129" s="40"/>
      <c r="B129" s="41"/>
      <c r="C129" s="215" t="s">
        <v>368</v>
      </c>
      <c r="D129" s="215" t="s">
        <v>145</v>
      </c>
      <c r="E129" s="216" t="s">
        <v>245</v>
      </c>
      <c r="F129" s="217" t="s">
        <v>1711</v>
      </c>
      <c r="G129" s="218" t="s">
        <v>217</v>
      </c>
      <c r="H129" s="219">
        <v>8</v>
      </c>
      <c r="I129" s="220"/>
      <c r="J129" s="221">
        <f>ROUND(I129*H129,2)</f>
        <v>0</v>
      </c>
      <c r="K129" s="217" t="s">
        <v>19</v>
      </c>
      <c r="L129" s="46"/>
      <c r="M129" s="222" t="s">
        <v>19</v>
      </c>
      <c r="N129" s="223" t="s">
        <v>45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150</v>
      </c>
      <c r="AT129" s="226" t="s">
        <v>145</v>
      </c>
      <c r="AU129" s="226" t="s">
        <v>81</v>
      </c>
      <c r="AY129" s="19" t="s">
        <v>143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150</v>
      </c>
      <c r="BM129" s="226" t="s">
        <v>1712</v>
      </c>
    </row>
    <row r="130" s="2" customFormat="1" ht="16.5" customHeight="1">
      <c r="A130" s="40"/>
      <c r="B130" s="41"/>
      <c r="C130" s="215" t="s">
        <v>374</v>
      </c>
      <c r="D130" s="215" t="s">
        <v>145</v>
      </c>
      <c r="E130" s="216" t="s">
        <v>250</v>
      </c>
      <c r="F130" s="217" t="s">
        <v>1713</v>
      </c>
      <c r="G130" s="218" t="s">
        <v>217</v>
      </c>
      <c r="H130" s="219">
        <v>42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45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150</v>
      </c>
      <c r="AT130" s="226" t="s">
        <v>145</v>
      </c>
      <c r="AU130" s="226" t="s">
        <v>81</v>
      </c>
      <c r="AY130" s="19" t="s">
        <v>143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150</v>
      </c>
      <c r="BM130" s="226" t="s">
        <v>1714</v>
      </c>
    </row>
    <row r="131" s="2" customFormat="1" ht="16.5" customHeight="1">
      <c r="A131" s="40"/>
      <c r="B131" s="41"/>
      <c r="C131" s="215" t="s">
        <v>381</v>
      </c>
      <c r="D131" s="215" t="s">
        <v>145</v>
      </c>
      <c r="E131" s="216" t="s">
        <v>258</v>
      </c>
      <c r="F131" s="217" t="s">
        <v>1715</v>
      </c>
      <c r="G131" s="218" t="s">
        <v>217</v>
      </c>
      <c r="H131" s="219">
        <v>8</v>
      </c>
      <c r="I131" s="220"/>
      <c r="J131" s="221">
        <f>ROUND(I131*H131,2)</f>
        <v>0</v>
      </c>
      <c r="K131" s="217" t="s">
        <v>19</v>
      </c>
      <c r="L131" s="46"/>
      <c r="M131" s="222" t="s">
        <v>19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150</v>
      </c>
      <c r="AT131" s="226" t="s">
        <v>145</v>
      </c>
      <c r="AU131" s="226" t="s">
        <v>81</v>
      </c>
      <c r="AY131" s="19" t="s">
        <v>143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150</v>
      </c>
      <c r="BM131" s="226" t="s">
        <v>1716</v>
      </c>
    </row>
    <row r="132" s="2" customFormat="1" ht="16.5" customHeight="1">
      <c r="A132" s="40"/>
      <c r="B132" s="41"/>
      <c r="C132" s="215" t="s">
        <v>386</v>
      </c>
      <c r="D132" s="215" t="s">
        <v>145</v>
      </c>
      <c r="E132" s="216" t="s">
        <v>8</v>
      </c>
      <c r="F132" s="217" t="s">
        <v>1717</v>
      </c>
      <c r="G132" s="218" t="s">
        <v>217</v>
      </c>
      <c r="H132" s="219">
        <v>4</v>
      </c>
      <c r="I132" s="220"/>
      <c r="J132" s="221">
        <f>ROUND(I132*H132,2)</f>
        <v>0</v>
      </c>
      <c r="K132" s="217" t="s">
        <v>19</v>
      </c>
      <c r="L132" s="46"/>
      <c r="M132" s="222" t="s">
        <v>19</v>
      </c>
      <c r="N132" s="223" t="s">
        <v>45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150</v>
      </c>
      <c r="AT132" s="226" t="s">
        <v>145</v>
      </c>
      <c r="AU132" s="226" t="s">
        <v>81</v>
      </c>
      <c r="AY132" s="19" t="s">
        <v>143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81</v>
      </c>
      <c r="BK132" s="227">
        <f>ROUND(I132*H132,2)</f>
        <v>0</v>
      </c>
      <c r="BL132" s="19" t="s">
        <v>150</v>
      </c>
      <c r="BM132" s="226" t="s">
        <v>1718</v>
      </c>
    </row>
    <row r="133" s="2" customFormat="1" ht="16.5" customHeight="1">
      <c r="A133" s="40"/>
      <c r="B133" s="41"/>
      <c r="C133" s="215" t="s">
        <v>392</v>
      </c>
      <c r="D133" s="215" t="s">
        <v>145</v>
      </c>
      <c r="E133" s="216" t="s">
        <v>276</v>
      </c>
      <c r="F133" s="217" t="s">
        <v>1719</v>
      </c>
      <c r="G133" s="218" t="s">
        <v>217</v>
      </c>
      <c r="H133" s="219">
        <v>1</v>
      </c>
      <c r="I133" s="220"/>
      <c r="J133" s="221">
        <f>ROUND(I133*H133,2)</f>
        <v>0</v>
      </c>
      <c r="K133" s="217" t="s">
        <v>19</v>
      </c>
      <c r="L133" s="46"/>
      <c r="M133" s="222" t="s">
        <v>19</v>
      </c>
      <c r="N133" s="223" t="s">
        <v>45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150</v>
      </c>
      <c r="AT133" s="226" t="s">
        <v>145</v>
      </c>
      <c r="AU133" s="226" t="s">
        <v>81</v>
      </c>
      <c r="AY133" s="19" t="s">
        <v>143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150</v>
      </c>
      <c r="BM133" s="226" t="s">
        <v>1720</v>
      </c>
    </row>
    <row r="134" s="12" customFormat="1" ht="25.92" customHeight="1">
      <c r="A134" s="12"/>
      <c r="B134" s="199"/>
      <c r="C134" s="200"/>
      <c r="D134" s="201" t="s">
        <v>73</v>
      </c>
      <c r="E134" s="202" t="s">
        <v>1721</v>
      </c>
      <c r="F134" s="202" t="s">
        <v>1722</v>
      </c>
      <c r="G134" s="200"/>
      <c r="H134" s="200"/>
      <c r="I134" s="203"/>
      <c r="J134" s="204">
        <f>BK134</f>
        <v>0</v>
      </c>
      <c r="K134" s="200"/>
      <c r="L134" s="205"/>
      <c r="M134" s="206"/>
      <c r="N134" s="207"/>
      <c r="O134" s="207"/>
      <c r="P134" s="208">
        <f>SUM(P135:P142)</f>
        <v>0</v>
      </c>
      <c r="Q134" s="207"/>
      <c r="R134" s="208">
        <f>SUM(R135:R142)</f>
        <v>0</v>
      </c>
      <c r="S134" s="207"/>
      <c r="T134" s="209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81</v>
      </c>
      <c r="AT134" s="211" t="s">
        <v>73</v>
      </c>
      <c r="AU134" s="211" t="s">
        <v>74</v>
      </c>
      <c r="AY134" s="210" t="s">
        <v>143</v>
      </c>
      <c r="BK134" s="212">
        <f>SUM(BK135:BK142)</f>
        <v>0</v>
      </c>
    </row>
    <row r="135" s="2" customFormat="1" ht="16.5" customHeight="1">
      <c r="A135" s="40"/>
      <c r="B135" s="41"/>
      <c r="C135" s="215" t="s">
        <v>397</v>
      </c>
      <c r="D135" s="215" t="s">
        <v>145</v>
      </c>
      <c r="E135" s="216" t="s">
        <v>282</v>
      </c>
      <c r="F135" s="217" t="s">
        <v>1723</v>
      </c>
      <c r="G135" s="218" t="s">
        <v>1724</v>
      </c>
      <c r="H135" s="219">
        <v>10</v>
      </c>
      <c r="I135" s="220"/>
      <c r="J135" s="221">
        <f>ROUND(I135*H135,2)</f>
        <v>0</v>
      </c>
      <c r="K135" s="217" t="s">
        <v>19</v>
      </c>
      <c r="L135" s="46"/>
      <c r="M135" s="222" t="s">
        <v>19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150</v>
      </c>
      <c r="AT135" s="226" t="s">
        <v>145</v>
      </c>
      <c r="AU135" s="226" t="s">
        <v>81</v>
      </c>
      <c r="AY135" s="19" t="s">
        <v>143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150</v>
      </c>
      <c r="BM135" s="226" t="s">
        <v>1725</v>
      </c>
    </row>
    <row r="136" s="2" customFormat="1" ht="16.5" customHeight="1">
      <c r="A136" s="40"/>
      <c r="B136" s="41"/>
      <c r="C136" s="215" t="s">
        <v>403</v>
      </c>
      <c r="D136" s="215" t="s">
        <v>145</v>
      </c>
      <c r="E136" s="216" t="s">
        <v>289</v>
      </c>
      <c r="F136" s="217" t="s">
        <v>1726</v>
      </c>
      <c r="G136" s="218" t="s">
        <v>1724</v>
      </c>
      <c r="H136" s="219">
        <v>16</v>
      </c>
      <c r="I136" s="220"/>
      <c r="J136" s="221">
        <f>ROUND(I136*H136,2)</f>
        <v>0</v>
      </c>
      <c r="K136" s="217" t="s">
        <v>19</v>
      </c>
      <c r="L136" s="46"/>
      <c r="M136" s="222" t="s">
        <v>19</v>
      </c>
      <c r="N136" s="223" t="s">
        <v>45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150</v>
      </c>
      <c r="AT136" s="226" t="s">
        <v>145</v>
      </c>
      <c r="AU136" s="226" t="s">
        <v>81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150</v>
      </c>
      <c r="BM136" s="226" t="s">
        <v>1727</v>
      </c>
    </row>
    <row r="137" s="2" customFormat="1" ht="16.5" customHeight="1">
      <c r="A137" s="40"/>
      <c r="B137" s="41"/>
      <c r="C137" s="215" t="s">
        <v>409</v>
      </c>
      <c r="D137" s="215" t="s">
        <v>145</v>
      </c>
      <c r="E137" s="216" t="s">
        <v>295</v>
      </c>
      <c r="F137" s="217" t="s">
        <v>1728</v>
      </c>
      <c r="G137" s="218" t="s">
        <v>1724</v>
      </c>
      <c r="H137" s="219">
        <v>24</v>
      </c>
      <c r="I137" s="220"/>
      <c r="J137" s="221">
        <f>ROUND(I137*H137,2)</f>
        <v>0</v>
      </c>
      <c r="K137" s="217" t="s">
        <v>19</v>
      </c>
      <c r="L137" s="46"/>
      <c r="M137" s="222" t="s">
        <v>19</v>
      </c>
      <c r="N137" s="223" t="s">
        <v>45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150</v>
      </c>
      <c r="AT137" s="226" t="s">
        <v>145</v>
      </c>
      <c r="AU137" s="226" t="s">
        <v>81</v>
      </c>
      <c r="AY137" s="19" t="s">
        <v>143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150</v>
      </c>
      <c r="BM137" s="226" t="s">
        <v>1729</v>
      </c>
    </row>
    <row r="138" s="2" customFormat="1" ht="16.5" customHeight="1">
      <c r="A138" s="40"/>
      <c r="B138" s="41"/>
      <c r="C138" s="215" t="s">
        <v>371</v>
      </c>
      <c r="D138" s="215" t="s">
        <v>145</v>
      </c>
      <c r="E138" s="216" t="s">
        <v>308</v>
      </c>
      <c r="F138" s="217" t="s">
        <v>1728</v>
      </c>
      <c r="G138" s="218" t="s">
        <v>1724</v>
      </c>
      <c r="H138" s="219">
        <v>8</v>
      </c>
      <c r="I138" s="220"/>
      <c r="J138" s="221">
        <f>ROUND(I138*H138,2)</f>
        <v>0</v>
      </c>
      <c r="K138" s="217" t="s">
        <v>19</v>
      </c>
      <c r="L138" s="46"/>
      <c r="M138" s="222" t="s">
        <v>19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150</v>
      </c>
      <c r="AT138" s="226" t="s">
        <v>145</v>
      </c>
      <c r="AU138" s="226" t="s">
        <v>81</v>
      </c>
      <c r="AY138" s="19" t="s">
        <v>143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150</v>
      </c>
      <c r="BM138" s="226" t="s">
        <v>1730</v>
      </c>
    </row>
    <row r="139" s="2" customFormat="1" ht="16.5" customHeight="1">
      <c r="A139" s="40"/>
      <c r="B139" s="41"/>
      <c r="C139" s="215" t="s">
        <v>420</v>
      </c>
      <c r="D139" s="215" t="s">
        <v>145</v>
      </c>
      <c r="E139" s="216" t="s">
        <v>7</v>
      </c>
      <c r="F139" s="217" t="s">
        <v>1731</v>
      </c>
      <c r="G139" s="218" t="s">
        <v>1724</v>
      </c>
      <c r="H139" s="219">
        <v>2</v>
      </c>
      <c r="I139" s="220"/>
      <c r="J139" s="221">
        <f>ROUND(I139*H139,2)</f>
        <v>0</v>
      </c>
      <c r="K139" s="217" t="s">
        <v>19</v>
      </c>
      <c r="L139" s="46"/>
      <c r="M139" s="222" t="s">
        <v>19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150</v>
      </c>
      <c r="AT139" s="226" t="s">
        <v>145</v>
      </c>
      <c r="AU139" s="226" t="s">
        <v>81</v>
      </c>
      <c r="AY139" s="19" t="s">
        <v>143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150</v>
      </c>
      <c r="BM139" s="226" t="s">
        <v>1732</v>
      </c>
    </row>
    <row r="140" s="2" customFormat="1" ht="16.5" customHeight="1">
      <c r="A140" s="40"/>
      <c r="B140" s="41"/>
      <c r="C140" s="215" t="s">
        <v>427</v>
      </c>
      <c r="D140" s="215" t="s">
        <v>145</v>
      </c>
      <c r="E140" s="216" t="s">
        <v>338</v>
      </c>
      <c r="F140" s="217" t="s">
        <v>1733</v>
      </c>
      <c r="G140" s="218" t="s">
        <v>1724</v>
      </c>
      <c r="H140" s="219">
        <v>2</v>
      </c>
      <c r="I140" s="220"/>
      <c r="J140" s="221">
        <f>ROUND(I140*H140,2)</f>
        <v>0</v>
      </c>
      <c r="K140" s="217" t="s">
        <v>19</v>
      </c>
      <c r="L140" s="46"/>
      <c r="M140" s="222" t="s">
        <v>19</v>
      </c>
      <c r="N140" s="223" t="s">
        <v>45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150</v>
      </c>
      <c r="AT140" s="226" t="s">
        <v>145</v>
      </c>
      <c r="AU140" s="226" t="s">
        <v>81</v>
      </c>
      <c r="AY140" s="19" t="s">
        <v>143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81</v>
      </c>
      <c r="BK140" s="227">
        <f>ROUND(I140*H140,2)</f>
        <v>0</v>
      </c>
      <c r="BL140" s="19" t="s">
        <v>150</v>
      </c>
      <c r="BM140" s="226" t="s">
        <v>1734</v>
      </c>
    </row>
    <row r="141" s="2" customFormat="1" ht="24.15" customHeight="1">
      <c r="A141" s="40"/>
      <c r="B141" s="41"/>
      <c r="C141" s="215" t="s">
        <v>432</v>
      </c>
      <c r="D141" s="215" t="s">
        <v>145</v>
      </c>
      <c r="E141" s="216" t="s">
        <v>361</v>
      </c>
      <c r="F141" s="217" t="s">
        <v>1735</v>
      </c>
      <c r="G141" s="218" t="s">
        <v>1724</v>
      </c>
      <c r="H141" s="219">
        <v>6</v>
      </c>
      <c r="I141" s="220"/>
      <c r="J141" s="221">
        <f>ROUND(I141*H141,2)</f>
        <v>0</v>
      </c>
      <c r="K141" s="217" t="s">
        <v>19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150</v>
      </c>
      <c r="AT141" s="226" t="s">
        <v>145</v>
      </c>
      <c r="AU141" s="226" t="s">
        <v>81</v>
      </c>
      <c r="AY141" s="19" t="s">
        <v>143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150</v>
      </c>
      <c r="BM141" s="226" t="s">
        <v>1736</v>
      </c>
    </row>
    <row r="142" s="2" customFormat="1" ht="16.5" customHeight="1">
      <c r="A142" s="40"/>
      <c r="B142" s="41"/>
      <c r="C142" s="215" t="s">
        <v>437</v>
      </c>
      <c r="D142" s="215" t="s">
        <v>145</v>
      </c>
      <c r="E142" s="216" t="s">
        <v>368</v>
      </c>
      <c r="F142" s="217" t="s">
        <v>1737</v>
      </c>
      <c r="G142" s="218" t="s">
        <v>1724</v>
      </c>
      <c r="H142" s="219">
        <v>8</v>
      </c>
      <c r="I142" s="220"/>
      <c r="J142" s="221">
        <f>ROUND(I142*H142,2)</f>
        <v>0</v>
      </c>
      <c r="K142" s="217" t="s">
        <v>19</v>
      </c>
      <c r="L142" s="46"/>
      <c r="M142" s="283" t="s">
        <v>19</v>
      </c>
      <c r="N142" s="284" t="s">
        <v>45</v>
      </c>
      <c r="O142" s="280"/>
      <c r="P142" s="285">
        <f>O142*H142</f>
        <v>0</v>
      </c>
      <c r="Q142" s="285">
        <v>0</v>
      </c>
      <c r="R142" s="285">
        <f>Q142*H142</f>
        <v>0</v>
      </c>
      <c r="S142" s="285">
        <v>0</v>
      </c>
      <c r="T142" s="28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150</v>
      </c>
      <c r="AT142" s="226" t="s">
        <v>145</v>
      </c>
      <c r="AU142" s="226" t="s">
        <v>81</v>
      </c>
      <c r="AY142" s="19" t="s">
        <v>143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150</v>
      </c>
      <c r="BM142" s="226" t="s">
        <v>1738</v>
      </c>
    </row>
    <row r="143" s="2" customFormat="1" ht="6.96" customHeight="1">
      <c r="A143" s="40"/>
      <c r="B143" s="61"/>
      <c r="C143" s="62"/>
      <c r="D143" s="62"/>
      <c r="E143" s="62"/>
      <c r="F143" s="62"/>
      <c r="G143" s="62"/>
      <c r="H143" s="62"/>
      <c r="I143" s="62"/>
      <c r="J143" s="62"/>
      <c r="K143" s="62"/>
      <c r="L143" s="46"/>
      <c r="M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</sheetData>
  <sheetProtection sheet="1" autoFilter="0" formatColumns="0" formatRows="0" objects="1" scenarios="1" spinCount="100000" saltValue="d9gWEBxTI4Ta7Wz+jNja+p1QLpDlhWvJo3VrgMmtkbkxHjlPq0Lf5vMkoXT4qi6oG14/IW07vEtQSuC479uTVA==" hashValue="X3iKi2CBcRZnKBzpdg+RGKSD4CB8NcmIkADMeEMgxh5PsFLphwn1DeWJG4xOcXeyP3gLAt25WpVSvOkjfSorcQ==" algorithmName="SHA-512" password="C71F"/>
  <autoFilter ref="C94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školského objektu Husova 17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101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1739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8. 12. 2022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ROUND(J85,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ROUND((SUM(BE85:BE140)),  2)</f>
        <v>0</v>
      </c>
      <c r="G33" s="40"/>
      <c r="H33" s="40"/>
      <c r="I33" s="160">
        <v>0.20999999999999999</v>
      </c>
      <c r="J33" s="159">
        <f>ROUND(((SUM(BE85:BE140))*I33),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ROUND((SUM(BF85:BF140)),  2)</f>
        <v>0</v>
      </c>
      <c r="G34" s="40"/>
      <c r="H34" s="40"/>
      <c r="I34" s="160">
        <v>0.14999999999999999</v>
      </c>
      <c r="J34" s="159">
        <f>ROUND(((SUM(BF85:BF140))*I34),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ROUND((SUM(BG85:BG140)),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ROUND((SUM(BH85:BH140)),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ROUND((SUM(BI85:BI140)),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Rekonstrukce školského objektu Husova 17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č. 622, k.ú. Město Brno [610003]</v>
      </c>
      <c r="G52" s="42"/>
      <c r="H52" s="42"/>
      <c r="I52" s="34" t="s">
        <v>23</v>
      </c>
      <c r="J52" s="74" t="str">
        <f>IF(J12="","",J12)</f>
        <v>8. 12. 2022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Brno, městská část Brno-střed</v>
      </c>
      <c r="G54" s="42"/>
      <c r="H54" s="42"/>
      <c r="I54" s="34" t="s">
        <v>31</v>
      </c>
      <c r="J54" s="38" t="str">
        <f>E21</f>
        <v>INTAR, a.s.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106</v>
      </c>
      <c r="D57" s="174"/>
      <c r="E57" s="174"/>
      <c r="F57" s="174"/>
      <c r="G57" s="174"/>
      <c r="H57" s="174"/>
      <c r="I57" s="174"/>
      <c r="J57" s="175" t="s">
        <v>107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77"/>
      <c r="C60" s="178"/>
      <c r="D60" s="179" t="s">
        <v>1740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6"/>
      <c r="D61" s="184" t="s">
        <v>1741</v>
      </c>
      <c r="E61" s="185"/>
      <c r="F61" s="185"/>
      <c r="G61" s="185"/>
      <c r="H61" s="185"/>
      <c r="I61" s="185"/>
      <c r="J61" s="186">
        <f>J87</f>
        <v>0</v>
      </c>
      <c r="K61" s="126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6"/>
      <c r="D62" s="184" t="s">
        <v>1742</v>
      </c>
      <c r="E62" s="185"/>
      <c r="F62" s="185"/>
      <c r="G62" s="185"/>
      <c r="H62" s="185"/>
      <c r="I62" s="185"/>
      <c r="J62" s="186">
        <f>J95</f>
        <v>0</v>
      </c>
      <c r="K62" s="126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6"/>
      <c r="D63" s="184" t="s">
        <v>1743</v>
      </c>
      <c r="E63" s="185"/>
      <c r="F63" s="185"/>
      <c r="G63" s="185"/>
      <c r="H63" s="185"/>
      <c r="I63" s="185"/>
      <c r="J63" s="186">
        <f>J98</f>
        <v>0</v>
      </c>
      <c r="K63" s="126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6"/>
      <c r="D64" s="184" t="s">
        <v>1744</v>
      </c>
      <c r="E64" s="185"/>
      <c r="F64" s="185"/>
      <c r="G64" s="185"/>
      <c r="H64" s="185"/>
      <c r="I64" s="185"/>
      <c r="J64" s="186">
        <f>J131</f>
        <v>0</v>
      </c>
      <c r="K64" s="126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6"/>
      <c r="D65" s="184" t="s">
        <v>1745</v>
      </c>
      <c r="E65" s="185"/>
      <c r="F65" s="185"/>
      <c r="G65" s="185"/>
      <c r="H65" s="185"/>
      <c r="I65" s="185"/>
      <c r="J65" s="186">
        <f>J138</f>
        <v>0</v>
      </c>
      <c r="K65" s="126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128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Rekonstrukce školského objektu Husova 17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101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parc. č. 622, k.ú. Město Brno [610003]</v>
      </c>
      <c r="G79" s="42"/>
      <c r="H79" s="42"/>
      <c r="I79" s="34" t="s">
        <v>23</v>
      </c>
      <c r="J79" s="74" t="str">
        <f>IF(J12="","",J12)</f>
        <v>8. 12. 2022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Statutární město Brno, městská část Brno-střed</v>
      </c>
      <c r="G81" s="42"/>
      <c r="H81" s="42"/>
      <c r="I81" s="34" t="s">
        <v>31</v>
      </c>
      <c r="J81" s="38" t="str">
        <f>E21</f>
        <v>INTAR, a.s.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 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8"/>
      <c r="B84" s="189"/>
      <c r="C84" s="190" t="s">
        <v>129</v>
      </c>
      <c r="D84" s="191" t="s">
        <v>59</v>
      </c>
      <c r="E84" s="191" t="s">
        <v>55</v>
      </c>
      <c r="F84" s="191" t="s">
        <v>56</v>
      </c>
      <c r="G84" s="191" t="s">
        <v>130</v>
      </c>
      <c r="H84" s="191" t="s">
        <v>131</v>
      </c>
      <c r="I84" s="191" t="s">
        <v>132</v>
      </c>
      <c r="J84" s="191" t="s">
        <v>107</v>
      </c>
      <c r="K84" s="192" t="s">
        <v>133</v>
      </c>
      <c r="L84" s="193"/>
      <c r="M84" s="94" t="s">
        <v>19</v>
      </c>
      <c r="N84" s="95" t="s">
        <v>44</v>
      </c>
      <c r="O84" s="95" t="s">
        <v>134</v>
      </c>
      <c r="P84" s="95" t="s">
        <v>135</v>
      </c>
      <c r="Q84" s="95" t="s">
        <v>136</v>
      </c>
      <c r="R84" s="95" t="s">
        <v>137</v>
      </c>
      <c r="S84" s="95" t="s">
        <v>138</v>
      </c>
      <c r="T84" s="96" t="s">
        <v>139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0"/>
      <c r="B85" s="41"/>
      <c r="C85" s="101" t="s">
        <v>140</v>
      </c>
      <c r="D85" s="42"/>
      <c r="E85" s="42"/>
      <c r="F85" s="42"/>
      <c r="G85" s="42"/>
      <c r="H85" s="42"/>
      <c r="I85" s="42"/>
      <c r="J85" s="194">
        <f>BK85</f>
        <v>0</v>
      </c>
      <c r="K85" s="42"/>
      <c r="L85" s="46"/>
      <c r="M85" s="97"/>
      <c r="N85" s="195"/>
      <c r="O85" s="98"/>
      <c r="P85" s="196">
        <f>P86</f>
        <v>0</v>
      </c>
      <c r="Q85" s="98"/>
      <c r="R85" s="196">
        <f>R86</f>
        <v>0</v>
      </c>
      <c r="S85" s="98"/>
      <c r="T85" s="197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73</v>
      </c>
      <c r="AU85" s="19" t="s">
        <v>108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73</v>
      </c>
      <c r="E86" s="202" t="s">
        <v>1746</v>
      </c>
      <c r="F86" s="202" t="s">
        <v>1747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P87+P95+P98+P131+P138</f>
        <v>0</v>
      </c>
      <c r="Q86" s="207"/>
      <c r="R86" s="208">
        <f>R87+R95+R98+R131+R138</f>
        <v>0</v>
      </c>
      <c r="S86" s="207"/>
      <c r="T86" s="209">
        <f>T87+T95+T98+T131+T138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176</v>
      </c>
      <c r="AT86" s="211" t="s">
        <v>73</v>
      </c>
      <c r="AU86" s="211" t="s">
        <v>74</v>
      </c>
      <c r="AY86" s="210" t="s">
        <v>143</v>
      </c>
      <c r="BK86" s="212">
        <f>BK87+BK95+BK98+BK131+BK138</f>
        <v>0</v>
      </c>
    </row>
    <row r="87" s="12" customFormat="1" ht="22.8" customHeight="1">
      <c r="A87" s="12"/>
      <c r="B87" s="199"/>
      <c r="C87" s="200"/>
      <c r="D87" s="201" t="s">
        <v>73</v>
      </c>
      <c r="E87" s="213" t="s">
        <v>1748</v>
      </c>
      <c r="F87" s="213" t="s">
        <v>1749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SUM(P88:P94)</f>
        <v>0</v>
      </c>
      <c r="Q87" s="207"/>
      <c r="R87" s="208">
        <f>SUM(R88:R94)</f>
        <v>0</v>
      </c>
      <c r="S87" s="207"/>
      <c r="T87" s="209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176</v>
      </c>
      <c r="AT87" s="211" t="s">
        <v>73</v>
      </c>
      <c r="AU87" s="211" t="s">
        <v>81</v>
      </c>
      <c r="AY87" s="210" t="s">
        <v>143</v>
      </c>
      <c r="BK87" s="212">
        <f>SUM(BK88:BK94)</f>
        <v>0</v>
      </c>
    </row>
    <row r="88" s="2" customFormat="1" ht="16.5" customHeight="1">
      <c r="A88" s="40"/>
      <c r="B88" s="41"/>
      <c r="C88" s="215" t="s">
        <v>81</v>
      </c>
      <c r="D88" s="215" t="s">
        <v>145</v>
      </c>
      <c r="E88" s="216" t="s">
        <v>1750</v>
      </c>
      <c r="F88" s="217" t="s">
        <v>1751</v>
      </c>
      <c r="G88" s="218" t="s">
        <v>1752</v>
      </c>
      <c r="H88" s="219">
        <v>1</v>
      </c>
      <c r="I88" s="220"/>
      <c r="J88" s="221">
        <f>ROUND(I88*H88,2)</f>
        <v>0</v>
      </c>
      <c r="K88" s="217" t="s">
        <v>19</v>
      </c>
      <c r="L88" s="46"/>
      <c r="M88" s="222" t="s">
        <v>19</v>
      </c>
      <c r="N88" s="223" t="s">
        <v>45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1753</v>
      </c>
      <c r="AT88" s="226" t="s">
        <v>145</v>
      </c>
      <c r="AU88" s="226" t="s">
        <v>83</v>
      </c>
      <c r="AY88" s="19" t="s">
        <v>143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81</v>
      </c>
      <c r="BK88" s="227">
        <f>ROUND(I88*H88,2)</f>
        <v>0</v>
      </c>
      <c r="BL88" s="19" t="s">
        <v>1753</v>
      </c>
      <c r="BM88" s="226" t="s">
        <v>1754</v>
      </c>
    </row>
    <row r="89" s="2" customFormat="1" ht="16.5" customHeight="1">
      <c r="A89" s="40"/>
      <c r="B89" s="41"/>
      <c r="C89" s="215" t="s">
        <v>83</v>
      </c>
      <c r="D89" s="215" t="s">
        <v>145</v>
      </c>
      <c r="E89" s="216" t="s">
        <v>1755</v>
      </c>
      <c r="F89" s="217" t="s">
        <v>1756</v>
      </c>
      <c r="G89" s="218" t="s">
        <v>1752</v>
      </c>
      <c r="H89" s="219">
        <v>1</v>
      </c>
      <c r="I89" s="220"/>
      <c r="J89" s="221">
        <f>ROUND(I89*H89,2)</f>
        <v>0</v>
      </c>
      <c r="K89" s="217" t="s">
        <v>1757</v>
      </c>
      <c r="L89" s="46"/>
      <c r="M89" s="222" t="s">
        <v>19</v>
      </c>
      <c r="N89" s="223" t="s">
        <v>45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1753</v>
      </c>
      <c r="AT89" s="226" t="s">
        <v>145</v>
      </c>
      <c r="AU89" s="226" t="s">
        <v>83</v>
      </c>
      <c r="AY89" s="19" t="s">
        <v>143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81</v>
      </c>
      <c r="BK89" s="227">
        <f>ROUND(I89*H89,2)</f>
        <v>0</v>
      </c>
      <c r="BL89" s="19" t="s">
        <v>1753</v>
      </c>
      <c r="BM89" s="226" t="s">
        <v>1758</v>
      </c>
    </row>
    <row r="90" s="2" customFormat="1">
      <c r="A90" s="40"/>
      <c r="B90" s="41"/>
      <c r="C90" s="42"/>
      <c r="D90" s="228" t="s">
        <v>152</v>
      </c>
      <c r="E90" s="42"/>
      <c r="F90" s="229" t="s">
        <v>1759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152</v>
      </c>
      <c r="AU90" s="19" t="s">
        <v>83</v>
      </c>
    </row>
    <row r="91" s="2" customFormat="1" ht="16.5" customHeight="1">
      <c r="A91" s="40"/>
      <c r="B91" s="41"/>
      <c r="C91" s="215" t="s">
        <v>89</v>
      </c>
      <c r="D91" s="215" t="s">
        <v>145</v>
      </c>
      <c r="E91" s="216" t="s">
        <v>1760</v>
      </c>
      <c r="F91" s="217" t="s">
        <v>1761</v>
      </c>
      <c r="G91" s="218" t="s">
        <v>1752</v>
      </c>
      <c r="H91" s="219">
        <v>1</v>
      </c>
      <c r="I91" s="220"/>
      <c r="J91" s="221">
        <f>ROUND(I91*H91,2)</f>
        <v>0</v>
      </c>
      <c r="K91" s="217" t="s">
        <v>1757</v>
      </c>
      <c r="L91" s="46"/>
      <c r="M91" s="222" t="s">
        <v>19</v>
      </c>
      <c r="N91" s="223" t="s">
        <v>45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1753</v>
      </c>
      <c r="AT91" s="226" t="s">
        <v>145</v>
      </c>
      <c r="AU91" s="226" t="s">
        <v>83</v>
      </c>
      <c r="AY91" s="19" t="s">
        <v>143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81</v>
      </c>
      <c r="BK91" s="227">
        <f>ROUND(I91*H91,2)</f>
        <v>0</v>
      </c>
      <c r="BL91" s="19" t="s">
        <v>1753</v>
      </c>
      <c r="BM91" s="226" t="s">
        <v>1762</v>
      </c>
    </row>
    <row r="92" s="2" customFormat="1">
      <c r="A92" s="40"/>
      <c r="B92" s="41"/>
      <c r="C92" s="42"/>
      <c r="D92" s="228" t="s">
        <v>152</v>
      </c>
      <c r="E92" s="42"/>
      <c r="F92" s="229" t="s">
        <v>1763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152</v>
      </c>
      <c r="AU92" s="19" t="s">
        <v>83</v>
      </c>
    </row>
    <row r="93" s="2" customFormat="1" ht="16.5" customHeight="1">
      <c r="A93" s="40"/>
      <c r="B93" s="41"/>
      <c r="C93" s="215" t="s">
        <v>150</v>
      </c>
      <c r="D93" s="215" t="s">
        <v>145</v>
      </c>
      <c r="E93" s="216" t="s">
        <v>1764</v>
      </c>
      <c r="F93" s="217" t="s">
        <v>1765</v>
      </c>
      <c r="G93" s="218" t="s">
        <v>1752</v>
      </c>
      <c r="H93" s="219">
        <v>1</v>
      </c>
      <c r="I93" s="220"/>
      <c r="J93" s="221">
        <f>ROUND(I93*H93,2)</f>
        <v>0</v>
      </c>
      <c r="K93" s="217" t="s">
        <v>1757</v>
      </c>
      <c r="L93" s="46"/>
      <c r="M93" s="222" t="s">
        <v>19</v>
      </c>
      <c r="N93" s="223" t="s">
        <v>45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1753</v>
      </c>
      <c r="AT93" s="226" t="s">
        <v>145</v>
      </c>
      <c r="AU93" s="226" t="s">
        <v>83</v>
      </c>
      <c r="AY93" s="19" t="s">
        <v>143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81</v>
      </c>
      <c r="BK93" s="227">
        <f>ROUND(I93*H93,2)</f>
        <v>0</v>
      </c>
      <c r="BL93" s="19" t="s">
        <v>1753</v>
      </c>
      <c r="BM93" s="226" t="s">
        <v>1766</v>
      </c>
    </row>
    <row r="94" s="2" customFormat="1">
      <c r="A94" s="40"/>
      <c r="B94" s="41"/>
      <c r="C94" s="42"/>
      <c r="D94" s="228" t="s">
        <v>152</v>
      </c>
      <c r="E94" s="42"/>
      <c r="F94" s="229" t="s">
        <v>1767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83</v>
      </c>
    </row>
    <row r="95" s="12" customFormat="1" ht="22.8" customHeight="1">
      <c r="A95" s="12"/>
      <c r="B95" s="199"/>
      <c r="C95" s="200"/>
      <c r="D95" s="201" t="s">
        <v>73</v>
      </c>
      <c r="E95" s="213" t="s">
        <v>1768</v>
      </c>
      <c r="F95" s="213" t="s">
        <v>1769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SUM(P96:P97)</f>
        <v>0</v>
      </c>
      <c r="Q95" s="207"/>
      <c r="R95" s="208">
        <f>SUM(R96:R97)</f>
        <v>0</v>
      </c>
      <c r="S95" s="207"/>
      <c r="T95" s="20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176</v>
      </c>
      <c r="AT95" s="211" t="s">
        <v>73</v>
      </c>
      <c r="AU95" s="211" t="s">
        <v>81</v>
      </c>
      <c r="AY95" s="210" t="s">
        <v>143</v>
      </c>
      <c r="BK95" s="212">
        <f>SUM(BK96:BK97)</f>
        <v>0</v>
      </c>
    </row>
    <row r="96" s="2" customFormat="1" ht="16.5" customHeight="1">
      <c r="A96" s="40"/>
      <c r="B96" s="41"/>
      <c r="C96" s="215" t="s">
        <v>176</v>
      </c>
      <c r="D96" s="215" t="s">
        <v>145</v>
      </c>
      <c r="E96" s="216" t="s">
        <v>1770</v>
      </c>
      <c r="F96" s="217" t="s">
        <v>1771</v>
      </c>
      <c r="G96" s="218" t="s">
        <v>1752</v>
      </c>
      <c r="H96" s="219">
        <v>1</v>
      </c>
      <c r="I96" s="220"/>
      <c r="J96" s="221">
        <f>ROUND(I96*H96,2)</f>
        <v>0</v>
      </c>
      <c r="K96" s="217" t="s">
        <v>1757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1753</v>
      </c>
      <c r="AT96" s="226" t="s">
        <v>145</v>
      </c>
      <c r="AU96" s="226" t="s">
        <v>83</v>
      </c>
      <c r="AY96" s="19" t="s">
        <v>143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1753</v>
      </c>
      <c r="BM96" s="226" t="s">
        <v>1772</v>
      </c>
    </row>
    <row r="97" s="2" customFormat="1">
      <c r="A97" s="40"/>
      <c r="B97" s="41"/>
      <c r="C97" s="42"/>
      <c r="D97" s="228" t="s">
        <v>152</v>
      </c>
      <c r="E97" s="42"/>
      <c r="F97" s="229" t="s">
        <v>1773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83</v>
      </c>
    </row>
    <row r="98" s="12" customFormat="1" ht="22.8" customHeight="1">
      <c r="A98" s="12"/>
      <c r="B98" s="199"/>
      <c r="C98" s="200"/>
      <c r="D98" s="201" t="s">
        <v>73</v>
      </c>
      <c r="E98" s="213" t="s">
        <v>1774</v>
      </c>
      <c r="F98" s="213" t="s">
        <v>1775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SUM(P99:P130)</f>
        <v>0</v>
      </c>
      <c r="Q98" s="207"/>
      <c r="R98" s="208">
        <f>SUM(R99:R130)</f>
        <v>0</v>
      </c>
      <c r="S98" s="207"/>
      <c r="T98" s="209">
        <f>SUM(T99:T130)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176</v>
      </c>
      <c r="AT98" s="211" t="s">
        <v>73</v>
      </c>
      <c r="AU98" s="211" t="s">
        <v>81</v>
      </c>
      <c r="AY98" s="210" t="s">
        <v>143</v>
      </c>
      <c r="BK98" s="212">
        <f>SUM(BK99:BK130)</f>
        <v>0</v>
      </c>
    </row>
    <row r="99" s="2" customFormat="1" ht="21.75" customHeight="1">
      <c r="A99" s="40"/>
      <c r="B99" s="41"/>
      <c r="C99" s="215" t="s">
        <v>183</v>
      </c>
      <c r="D99" s="215" t="s">
        <v>145</v>
      </c>
      <c r="E99" s="216" t="s">
        <v>1776</v>
      </c>
      <c r="F99" s="217" t="s">
        <v>1777</v>
      </c>
      <c r="G99" s="218" t="s">
        <v>1752</v>
      </c>
      <c r="H99" s="219">
        <v>1</v>
      </c>
      <c r="I99" s="220"/>
      <c r="J99" s="221">
        <f>ROUND(I99*H99,2)</f>
        <v>0</v>
      </c>
      <c r="K99" s="217" t="s">
        <v>149</v>
      </c>
      <c r="L99" s="46"/>
      <c r="M99" s="222" t="s">
        <v>19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1753</v>
      </c>
      <c r="AT99" s="226" t="s">
        <v>145</v>
      </c>
      <c r="AU99" s="226" t="s">
        <v>83</v>
      </c>
      <c r="AY99" s="19" t="s">
        <v>143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1753</v>
      </c>
      <c r="BM99" s="226" t="s">
        <v>1778</v>
      </c>
    </row>
    <row r="100" s="2" customFormat="1">
      <c r="A100" s="40"/>
      <c r="B100" s="41"/>
      <c r="C100" s="42"/>
      <c r="D100" s="228" t="s">
        <v>152</v>
      </c>
      <c r="E100" s="42"/>
      <c r="F100" s="229" t="s">
        <v>1779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152</v>
      </c>
      <c r="AU100" s="19" t="s">
        <v>83</v>
      </c>
    </row>
    <row r="101" s="2" customFormat="1">
      <c r="A101" s="40"/>
      <c r="B101" s="41"/>
      <c r="C101" s="42"/>
      <c r="D101" s="235" t="s">
        <v>220</v>
      </c>
      <c r="E101" s="42"/>
      <c r="F101" s="276" t="s">
        <v>1780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220</v>
      </c>
      <c r="AU101" s="19" t="s">
        <v>83</v>
      </c>
    </row>
    <row r="102" s="2" customFormat="1" ht="16.5" customHeight="1">
      <c r="A102" s="40"/>
      <c r="B102" s="41"/>
      <c r="C102" s="215" t="s">
        <v>191</v>
      </c>
      <c r="D102" s="215" t="s">
        <v>145</v>
      </c>
      <c r="E102" s="216" t="s">
        <v>1781</v>
      </c>
      <c r="F102" s="217" t="s">
        <v>1782</v>
      </c>
      <c r="G102" s="218" t="s">
        <v>1752</v>
      </c>
      <c r="H102" s="219">
        <v>1</v>
      </c>
      <c r="I102" s="220"/>
      <c r="J102" s="221">
        <f>ROUND(I102*H102,2)</f>
        <v>0</v>
      </c>
      <c r="K102" s="217" t="s">
        <v>149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1753</v>
      </c>
      <c r="AT102" s="226" t="s">
        <v>145</v>
      </c>
      <c r="AU102" s="226" t="s">
        <v>83</v>
      </c>
      <c r="AY102" s="19" t="s">
        <v>143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1753</v>
      </c>
      <c r="BM102" s="226" t="s">
        <v>1783</v>
      </c>
    </row>
    <row r="103" s="2" customFormat="1">
      <c r="A103" s="40"/>
      <c r="B103" s="41"/>
      <c r="C103" s="42"/>
      <c r="D103" s="228" t="s">
        <v>152</v>
      </c>
      <c r="E103" s="42"/>
      <c r="F103" s="229" t="s">
        <v>1784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83</v>
      </c>
    </row>
    <row r="104" s="2" customFormat="1">
      <c r="A104" s="40"/>
      <c r="B104" s="41"/>
      <c r="C104" s="42"/>
      <c r="D104" s="235" t="s">
        <v>220</v>
      </c>
      <c r="E104" s="42"/>
      <c r="F104" s="276" t="s">
        <v>1785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220</v>
      </c>
      <c r="AU104" s="19" t="s">
        <v>83</v>
      </c>
    </row>
    <row r="105" s="2" customFormat="1" ht="16.5" customHeight="1">
      <c r="A105" s="40"/>
      <c r="B105" s="41"/>
      <c r="C105" s="215" t="s">
        <v>195</v>
      </c>
      <c r="D105" s="215" t="s">
        <v>145</v>
      </c>
      <c r="E105" s="216" t="s">
        <v>1786</v>
      </c>
      <c r="F105" s="217" t="s">
        <v>1787</v>
      </c>
      <c r="G105" s="218" t="s">
        <v>1752</v>
      </c>
      <c r="H105" s="219">
        <v>1</v>
      </c>
      <c r="I105" s="220"/>
      <c r="J105" s="221">
        <f>ROUND(I105*H105,2)</f>
        <v>0</v>
      </c>
      <c r="K105" s="217" t="s">
        <v>149</v>
      </c>
      <c r="L105" s="46"/>
      <c r="M105" s="222" t="s">
        <v>19</v>
      </c>
      <c r="N105" s="223" t="s">
        <v>45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1753</v>
      </c>
      <c r="AT105" s="226" t="s">
        <v>145</v>
      </c>
      <c r="AU105" s="226" t="s">
        <v>83</v>
      </c>
      <c r="AY105" s="19" t="s">
        <v>143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1753</v>
      </c>
      <c r="BM105" s="226" t="s">
        <v>1788</v>
      </c>
    </row>
    <row r="106" s="2" customFormat="1">
      <c r="A106" s="40"/>
      <c r="B106" s="41"/>
      <c r="C106" s="42"/>
      <c r="D106" s="228" t="s">
        <v>152</v>
      </c>
      <c r="E106" s="42"/>
      <c r="F106" s="229" t="s">
        <v>1789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152</v>
      </c>
      <c r="AU106" s="19" t="s">
        <v>83</v>
      </c>
    </row>
    <row r="107" s="2" customFormat="1">
      <c r="A107" s="40"/>
      <c r="B107" s="41"/>
      <c r="C107" s="42"/>
      <c r="D107" s="235" t="s">
        <v>220</v>
      </c>
      <c r="E107" s="42"/>
      <c r="F107" s="276" t="s">
        <v>1790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220</v>
      </c>
      <c r="AU107" s="19" t="s">
        <v>83</v>
      </c>
    </row>
    <row r="108" s="2" customFormat="1" ht="21.75" customHeight="1">
      <c r="A108" s="40"/>
      <c r="B108" s="41"/>
      <c r="C108" s="215" t="s">
        <v>207</v>
      </c>
      <c r="D108" s="215" t="s">
        <v>145</v>
      </c>
      <c r="E108" s="216" t="s">
        <v>1791</v>
      </c>
      <c r="F108" s="217" t="s">
        <v>1792</v>
      </c>
      <c r="G108" s="218" t="s">
        <v>1752</v>
      </c>
      <c r="H108" s="219">
        <v>1</v>
      </c>
      <c r="I108" s="220"/>
      <c r="J108" s="221">
        <f>ROUND(I108*H108,2)</f>
        <v>0</v>
      </c>
      <c r="K108" s="217" t="s">
        <v>1757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1753</v>
      </c>
      <c r="AT108" s="226" t="s">
        <v>145</v>
      </c>
      <c r="AU108" s="226" t="s">
        <v>83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1753</v>
      </c>
      <c r="BM108" s="226" t="s">
        <v>1793</v>
      </c>
    </row>
    <row r="109" s="2" customFormat="1">
      <c r="A109" s="40"/>
      <c r="B109" s="41"/>
      <c r="C109" s="42"/>
      <c r="D109" s="228" t="s">
        <v>152</v>
      </c>
      <c r="E109" s="42"/>
      <c r="F109" s="229" t="s">
        <v>1794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83</v>
      </c>
    </row>
    <row r="110" s="2" customFormat="1" ht="16.5" customHeight="1">
      <c r="A110" s="40"/>
      <c r="B110" s="41"/>
      <c r="C110" s="215" t="s">
        <v>214</v>
      </c>
      <c r="D110" s="215" t="s">
        <v>145</v>
      </c>
      <c r="E110" s="216" t="s">
        <v>1795</v>
      </c>
      <c r="F110" s="217" t="s">
        <v>1796</v>
      </c>
      <c r="G110" s="218" t="s">
        <v>1752</v>
      </c>
      <c r="H110" s="219">
        <v>1</v>
      </c>
      <c r="I110" s="220"/>
      <c r="J110" s="221">
        <f>ROUND(I110*H110,2)</f>
        <v>0</v>
      </c>
      <c r="K110" s="217" t="s">
        <v>1757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1753</v>
      </c>
      <c r="AT110" s="226" t="s">
        <v>145</v>
      </c>
      <c r="AU110" s="226" t="s">
        <v>83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1753</v>
      </c>
      <c r="BM110" s="226" t="s">
        <v>1797</v>
      </c>
    </row>
    <row r="111" s="2" customFormat="1">
      <c r="A111" s="40"/>
      <c r="B111" s="41"/>
      <c r="C111" s="42"/>
      <c r="D111" s="228" t="s">
        <v>152</v>
      </c>
      <c r="E111" s="42"/>
      <c r="F111" s="229" t="s">
        <v>1798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83</v>
      </c>
    </row>
    <row r="112" s="2" customFormat="1" ht="16.5" customHeight="1">
      <c r="A112" s="40"/>
      <c r="B112" s="41"/>
      <c r="C112" s="215" t="s">
        <v>223</v>
      </c>
      <c r="D112" s="215" t="s">
        <v>145</v>
      </c>
      <c r="E112" s="216" t="s">
        <v>1799</v>
      </c>
      <c r="F112" s="217" t="s">
        <v>1800</v>
      </c>
      <c r="G112" s="218" t="s">
        <v>1752</v>
      </c>
      <c r="H112" s="219">
        <v>1</v>
      </c>
      <c r="I112" s="220"/>
      <c r="J112" s="221">
        <f>ROUND(I112*H112,2)</f>
        <v>0</v>
      </c>
      <c r="K112" s="217" t="s">
        <v>1757</v>
      </c>
      <c r="L112" s="46"/>
      <c r="M112" s="222" t="s">
        <v>19</v>
      </c>
      <c r="N112" s="223" t="s">
        <v>45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1753</v>
      </c>
      <c r="AT112" s="226" t="s">
        <v>145</v>
      </c>
      <c r="AU112" s="226" t="s">
        <v>83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1753</v>
      </c>
      <c r="BM112" s="226" t="s">
        <v>1801</v>
      </c>
    </row>
    <row r="113" s="2" customFormat="1">
      <c r="A113" s="40"/>
      <c r="B113" s="41"/>
      <c r="C113" s="42"/>
      <c r="D113" s="228" t="s">
        <v>152</v>
      </c>
      <c r="E113" s="42"/>
      <c r="F113" s="229" t="s">
        <v>1802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83</v>
      </c>
    </row>
    <row r="114" s="2" customFormat="1" ht="16.5" customHeight="1">
      <c r="A114" s="40"/>
      <c r="B114" s="41"/>
      <c r="C114" s="215" t="s">
        <v>245</v>
      </c>
      <c r="D114" s="215" t="s">
        <v>145</v>
      </c>
      <c r="E114" s="216" t="s">
        <v>1803</v>
      </c>
      <c r="F114" s="217" t="s">
        <v>1804</v>
      </c>
      <c r="G114" s="218" t="s">
        <v>1752</v>
      </c>
      <c r="H114" s="219">
        <v>1</v>
      </c>
      <c r="I114" s="220"/>
      <c r="J114" s="221">
        <f>ROUND(I114*H114,2)</f>
        <v>0</v>
      </c>
      <c r="K114" s="217" t="s">
        <v>149</v>
      </c>
      <c r="L114" s="46"/>
      <c r="M114" s="222" t="s">
        <v>19</v>
      </c>
      <c r="N114" s="223" t="s">
        <v>45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1753</v>
      </c>
      <c r="AT114" s="226" t="s">
        <v>145</v>
      </c>
      <c r="AU114" s="226" t="s">
        <v>83</v>
      </c>
      <c r="AY114" s="19" t="s">
        <v>143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81</v>
      </c>
      <c r="BK114" s="227">
        <f>ROUND(I114*H114,2)</f>
        <v>0</v>
      </c>
      <c r="BL114" s="19" t="s">
        <v>1753</v>
      </c>
      <c r="BM114" s="226" t="s">
        <v>1805</v>
      </c>
    </row>
    <row r="115" s="2" customFormat="1">
      <c r="A115" s="40"/>
      <c r="B115" s="41"/>
      <c r="C115" s="42"/>
      <c r="D115" s="228" t="s">
        <v>152</v>
      </c>
      <c r="E115" s="42"/>
      <c r="F115" s="229" t="s">
        <v>1806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83</v>
      </c>
    </row>
    <row r="116" s="2" customFormat="1">
      <c r="A116" s="40"/>
      <c r="B116" s="41"/>
      <c r="C116" s="42"/>
      <c r="D116" s="235" t="s">
        <v>220</v>
      </c>
      <c r="E116" s="42"/>
      <c r="F116" s="276" t="s">
        <v>1807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220</v>
      </c>
      <c r="AU116" s="19" t="s">
        <v>83</v>
      </c>
    </row>
    <row r="117" s="2" customFormat="1" ht="16.5" customHeight="1">
      <c r="A117" s="40"/>
      <c r="B117" s="41"/>
      <c r="C117" s="215" t="s">
        <v>250</v>
      </c>
      <c r="D117" s="215" t="s">
        <v>145</v>
      </c>
      <c r="E117" s="216" t="s">
        <v>1808</v>
      </c>
      <c r="F117" s="217" t="s">
        <v>1809</v>
      </c>
      <c r="G117" s="218" t="s">
        <v>1752</v>
      </c>
      <c r="H117" s="219">
        <v>1</v>
      </c>
      <c r="I117" s="220"/>
      <c r="J117" s="221">
        <f>ROUND(I117*H117,2)</f>
        <v>0</v>
      </c>
      <c r="K117" s="217" t="s">
        <v>1757</v>
      </c>
      <c r="L117" s="46"/>
      <c r="M117" s="222" t="s">
        <v>19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1753</v>
      </c>
      <c r="AT117" s="226" t="s">
        <v>145</v>
      </c>
      <c r="AU117" s="226" t="s">
        <v>83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1753</v>
      </c>
      <c r="BM117" s="226" t="s">
        <v>1810</v>
      </c>
    </row>
    <row r="118" s="2" customFormat="1">
      <c r="A118" s="40"/>
      <c r="B118" s="41"/>
      <c r="C118" s="42"/>
      <c r="D118" s="228" t="s">
        <v>152</v>
      </c>
      <c r="E118" s="42"/>
      <c r="F118" s="229" t="s">
        <v>1811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83</v>
      </c>
    </row>
    <row r="119" s="2" customFormat="1" ht="16.5" customHeight="1">
      <c r="A119" s="40"/>
      <c r="B119" s="41"/>
      <c r="C119" s="215" t="s">
        <v>258</v>
      </c>
      <c r="D119" s="215" t="s">
        <v>145</v>
      </c>
      <c r="E119" s="216" t="s">
        <v>1812</v>
      </c>
      <c r="F119" s="217" t="s">
        <v>1813</v>
      </c>
      <c r="G119" s="218" t="s">
        <v>1752</v>
      </c>
      <c r="H119" s="219">
        <v>1</v>
      </c>
      <c r="I119" s="220"/>
      <c r="J119" s="221">
        <f>ROUND(I119*H119,2)</f>
        <v>0</v>
      </c>
      <c r="K119" s="217" t="s">
        <v>1757</v>
      </c>
      <c r="L119" s="46"/>
      <c r="M119" s="222" t="s">
        <v>19</v>
      </c>
      <c r="N119" s="223" t="s">
        <v>45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1753</v>
      </c>
      <c r="AT119" s="226" t="s">
        <v>145</v>
      </c>
      <c r="AU119" s="226" t="s">
        <v>83</v>
      </c>
      <c r="AY119" s="19" t="s">
        <v>143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1753</v>
      </c>
      <c r="BM119" s="226" t="s">
        <v>1814</v>
      </c>
    </row>
    <row r="120" s="2" customFormat="1">
      <c r="A120" s="40"/>
      <c r="B120" s="41"/>
      <c r="C120" s="42"/>
      <c r="D120" s="228" t="s">
        <v>152</v>
      </c>
      <c r="E120" s="42"/>
      <c r="F120" s="229" t="s">
        <v>1815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152</v>
      </c>
      <c r="AU120" s="19" t="s">
        <v>83</v>
      </c>
    </row>
    <row r="121" s="2" customFormat="1" ht="16.5" customHeight="1">
      <c r="A121" s="40"/>
      <c r="B121" s="41"/>
      <c r="C121" s="215" t="s">
        <v>8</v>
      </c>
      <c r="D121" s="215" t="s">
        <v>145</v>
      </c>
      <c r="E121" s="216" t="s">
        <v>1816</v>
      </c>
      <c r="F121" s="217" t="s">
        <v>1817</v>
      </c>
      <c r="G121" s="218" t="s">
        <v>1752</v>
      </c>
      <c r="H121" s="219">
        <v>1</v>
      </c>
      <c r="I121" s="220"/>
      <c r="J121" s="221">
        <f>ROUND(I121*H121,2)</f>
        <v>0</v>
      </c>
      <c r="K121" s="217" t="s">
        <v>1757</v>
      </c>
      <c r="L121" s="46"/>
      <c r="M121" s="222" t="s">
        <v>19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1753</v>
      </c>
      <c r="AT121" s="226" t="s">
        <v>145</v>
      </c>
      <c r="AU121" s="226" t="s">
        <v>83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1753</v>
      </c>
      <c r="BM121" s="226" t="s">
        <v>1818</v>
      </c>
    </row>
    <row r="122" s="2" customFormat="1">
      <c r="A122" s="40"/>
      <c r="B122" s="41"/>
      <c r="C122" s="42"/>
      <c r="D122" s="228" t="s">
        <v>152</v>
      </c>
      <c r="E122" s="42"/>
      <c r="F122" s="229" t="s">
        <v>1819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83</v>
      </c>
    </row>
    <row r="123" s="2" customFormat="1" ht="16.5" customHeight="1">
      <c r="A123" s="40"/>
      <c r="B123" s="41"/>
      <c r="C123" s="215" t="s">
        <v>276</v>
      </c>
      <c r="D123" s="215" t="s">
        <v>145</v>
      </c>
      <c r="E123" s="216" t="s">
        <v>1820</v>
      </c>
      <c r="F123" s="217" t="s">
        <v>1821</v>
      </c>
      <c r="G123" s="218" t="s">
        <v>1752</v>
      </c>
      <c r="H123" s="219">
        <v>1</v>
      </c>
      <c r="I123" s="220"/>
      <c r="J123" s="221">
        <f>ROUND(I123*H123,2)</f>
        <v>0</v>
      </c>
      <c r="K123" s="217" t="s">
        <v>1757</v>
      </c>
      <c r="L123" s="46"/>
      <c r="M123" s="222" t="s">
        <v>19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1753</v>
      </c>
      <c r="AT123" s="226" t="s">
        <v>145</v>
      </c>
      <c r="AU123" s="226" t="s">
        <v>83</v>
      </c>
      <c r="AY123" s="19" t="s">
        <v>143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1753</v>
      </c>
      <c r="BM123" s="226" t="s">
        <v>1822</v>
      </c>
    </row>
    <row r="124" s="2" customFormat="1">
      <c r="A124" s="40"/>
      <c r="B124" s="41"/>
      <c r="C124" s="42"/>
      <c r="D124" s="228" t="s">
        <v>152</v>
      </c>
      <c r="E124" s="42"/>
      <c r="F124" s="229" t="s">
        <v>1823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152</v>
      </c>
      <c r="AU124" s="19" t="s">
        <v>83</v>
      </c>
    </row>
    <row r="125" s="2" customFormat="1" ht="16.5" customHeight="1">
      <c r="A125" s="40"/>
      <c r="B125" s="41"/>
      <c r="C125" s="215" t="s">
        <v>282</v>
      </c>
      <c r="D125" s="215" t="s">
        <v>145</v>
      </c>
      <c r="E125" s="216" t="s">
        <v>1824</v>
      </c>
      <c r="F125" s="217" t="s">
        <v>1825</v>
      </c>
      <c r="G125" s="218" t="s">
        <v>1752</v>
      </c>
      <c r="H125" s="219">
        <v>1</v>
      </c>
      <c r="I125" s="220"/>
      <c r="J125" s="221">
        <f>ROUND(I125*H125,2)</f>
        <v>0</v>
      </c>
      <c r="K125" s="217" t="s">
        <v>1757</v>
      </c>
      <c r="L125" s="46"/>
      <c r="M125" s="222" t="s">
        <v>19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1753</v>
      </c>
      <c r="AT125" s="226" t="s">
        <v>145</v>
      </c>
      <c r="AU125" s="226" t="s">
        <v>83</v>
      </c>
      <c r="AY125" s="19" t="s">
        <v>143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1753</v>
      </c>
      <c r="BM125" s="226" t="s">
        <v>1826</v>
      </c>
    </row>
    <row r="126" s="2" customFormat="1">
      <c r="A126" s="40"/>
      <c r="B126" s="41"/>
      <c r="C126" s="42"/>
      <c r="D126" s="228" t="s">
        <v>152</v>
      </c>
      <c r="E126" s="42"/>
      <c r="F126" s="229" t="s">
        <v>1827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83</v>
      </c>
    </row>
    <row r="127" s="2" customFormat="1" ht="16.5" customHeight="1">
      <c r="A127" s="40"/>
      <c r="B127" s="41"/>
      <c r="C127" s="215" t="s">
        <v>289</v>
      </c>
      <c r="D127" s="215" t="s">
        <v>145</v>
      </c>
      <c r="E127" s="216" t="s">
        <v>1828</v>
      </c>
      <c r="F127" s="217" t="s">
        <v>1829</v>
      </c>
      <c r="G127" s="218" t="s">
        <v>1752</v>
      </c>
      <c r="H127" s="219">
        <v>1</v>
      </c>
      <c r="I127" s="220"/>
      <c r="J127" s="221">
        <f>ROUND(I127*H127,2)</f>
        <v>0</v>
      </c>
      <c r="K127" s="217" t="s">
        <v>1757</v>
      </c>
      <c r="L127" s="46"/>
      <c r="M127" s="222" t="s">
        <v>19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1753</v>
      </c>
      <c r="AT127" s="226" t="s">
        <v>145</v>
      </c>
      <c r="AU127" s="226" t="s">
        <v>83</v>
      </c>
      <c r="AY127" s="19" t="s">
        <v>143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1753</v>
      </c>
      <c r="BM127" s="226" t="s">
        <v>1830</v>
      </c>
    </row>
    <row r="128" s="2" customFormat="1">
      <c r="A128" s="40"/>
      <c r="B128" s="41"/>
      <c r="C128" s="42"/>
      <c r="D128" s="228" t="s">
        <v>152</v>
      </c>
      <c r="E128" s="42"/>
      <c r="F128" s="229" t="s">
        <v>1831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83</v>
      </c>
    </row>
    <row r="129" s="2" customFormat="1" ht="16.5" customHeight="1">
      <c r="A129" s="40"/>
      <c r="B129" s="41"/>
      <c r="C129" s="215" t="s">
        <v>295</v>
      </c>
      <c r="D129" s="215" t="s">
        <v>145</v>
      </c>
      <c r="E129" s="216" t="s">
        <v>1832</v>
      </c>
      <c r="F129" s="217" t="s">
        <v>1833</v>
      </c>
      <c r="G129" s="218" t="s">
        <v>1752</v>
      </c>
      <c r="H129" s="219">
        <v>1</v>
      </c>
      <c r="I129" s="220"/>
      <c r="J129" s="221">
        <f>ROUND(I129*H129,2)</f>
        <v>0</v>
      </c>
      <c r="K129" s="217" t="s">
        <v>1757</v>
      </c>
      <c r="L129" s="46"/>
      <c r="M129" s="222" t="s">
        <v>19</v>
      </c>
      <c r="N129" s="223" t="s">
        <v>45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1753</v>
      </c>
      <c r="AT129" s="226" t="s">
        <v>145</v>
      </c>
      <c r="AU129" s="226" t="s">
        <v>83</v>
      </c>
      <c r="AY129" s="19" t="s">
        <v>143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1753</v>
      </c>
      <c r="BM129" s="226" t="s">
        <v>1834</v>
      </c>
    </row>
    <row r="130" s="2" customFormat="1">
      <c r="A130" s="40"/>
      <c r="B130" s="41"/>
      <c r="C130" s="42"/>
      <c r="D130" s="228" t="s">
        <v>152</v>
      </c>
      <c r="E130" s="42"/>
      <c r="F130" s="229" t="s">
        <v>1835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152</v>
      </c>
      <c r="AU130" s="19" t="s">
        <v>83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1836</v>
      </c>
      <c r="F131" s="213" t="s">
        <v>1837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SUM(P132:P137)</f>
        <v>0</v>
      </c>
      <c r="Q131" s="207"/>
      <c r="R131" s="208">
        <f>SUM(R132:R137)</f>
        <v>0</v>
      </c>
      <c r="S131" s="207"/>
      <c r="T131" s="209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176</v>
      </c>
      <c r="AT131" s="211" t="s">
        <v>73</v>
      </c>
      <c r="AU131" s="211" t="s">
        <v>81</v>
      </c>
      <c r="AY131" s="210" t="s">
        <v>143</v>
      </c>
      <c r="BK131" s="212">
        <f>SUM(BK132:BK137)</f>
        <v>0</v>
      </c>
    </row>
    <row r="132" s="2" customFormat="1" ht="16.5" customHeight="1">
      <c r="A132" s="40"/>
      <c r="B132" s="41"/>
      <c r="C132" s="215" t="s">
        <v>308</v>
      </c>
      <c r="D132" s="215" t="s">
        <v>145</v>
      </c>
      <c r="E132" s="216" t="s">
        <v>1838</v>
      </c>
      <c r="F132" s="217" t="s">
        <v>1837</v>
      </c>
      <c r="G132" s="218" t="s">
        <v>1752</v>
      </c>
      <c r="H132" s="219">
        <v>1</v>
      </c>
      <c r="I132" s="220"/>
      <c r="J132" s="221">
        <f>ROUND(I132*H132,2)</f>
        <v>0</v>
      </c>
      <c r="K132" s="217" t="s">
        <v>1757</v>
      </c>
      <c r="L132" s="46"/>
      <c r="M132" s="222" t="s">
        <v>19</v>
      </c>
      <c r="N132" s="223" t="s">
        <v>45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1753</v>
      </c>
      <c r="AT132" s="226" t="s">
        <v>145</v>
      </c>
      <c r="AU132" s="226" t="s">
        <v>83</v>
      </c>
      <c r="AY132" s="19" t="s">
        <v>143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81</v>
      </c>
      <c r="BK132" s="227">
        <f>ROUND(I132*H132,2)</f>
        <v>0</v>
      </c>
      <c r="BL132" s="19" t="s">
        <v>1753</v>
      </c>
      <c r="BM132" s="226" t="s">
        <v>1839</v>
      </c>
    </row>
    <row r="133" s="2" customFormat="1">
      <c r="A133" s="40"/>
      <c r="B133" s="41"/>
      <c r="C133" s="42"/>
      <c r="D133" s="228" t="s">
        <v>152</v>
      </c>
      <c r="E133" s="42"/>
      <c r="F133" s="229" t="s">
        <v>1840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83</v>
      </c>
    </row>
    <row r="134" s="2" customFormat="1" ht="21.75" customHeight="1">
      <c r="A134" s="40"/>
      <c r="B134" s="41"/>
      <c r="C134" s="215" t="s">
        <v>7</v>
      </c>
      <c r="D134" s="215" t="s">
        <v>145</v>
      </c>
      <c r="E134" s="216" t="s">
        <v>1841</v>
      </c>
      <c r="F134" s="217" t="s">
        <v>1842</v>
      </c>
      <c r="G134" s="218" t="s">
        <v>1752</v>
      </c>
      <c r="H134" s="219">
        <v>1</v>
      </c>
      <c r="I134" s="220"/>
      <c r="J134" s="221">
        <f>ROUND(I134*H134,2)</f>
        <v>0</v>
      </c>
      <c r="K134" s="217" t="s">
        <v>1757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1753</v>
      </c>
      <c r="AT134" s="226" t="s">
        <v>145</v>
      </c>
      <c r="AU134" s="226" t="s">
        <v>83</v>
      </c>
      <c r="AY134" s="19" t="s">
        <v>143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1753</v>
      </c>
      <c r="BM134" s="226" t="s">
        <v>1843</v>
      </c>
    </row>
    <row r="135" s="2" customFormat="1">
      <c r="A135" s="40"/>
      <c r="B135" s="41"/>
      <c r="C135" s="42"/>
      <c r="D135" s="228" t="s">
        <v>152</v>
      </c>
      <c r="E135" s="42"/>
      <c r="F135" s="229" t="s">
        <v>1844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152</v>
      </c>
      <c r="AU135" s="19" t="s">
        <v>83</v>
      </c>
    </row>
    <row r="136" s="2" customFormat="1" ht="16.5" customHeight="1">
      <c r="A136" s="40"/>
      <c r="B136" s="41"/>
      <c r="C136" s="215" t="s">
        <v>338</v>
      </c>
      <c r="D136" s="215" t="s">
        <v>145</v>
      </c>
      <c r="E136" s="216" t="s">
        <v>1845</v>
      </c>
      <c r="F136" s="217" t="s">
        <v>1846</v>
      </c>
      <c r="G136" s="218" t="s">
        <v>1752</v>
      </c>
      <c r="H136" s="219">
        <v>1</v>
      </c>
      <c r="I136" s="220"/>
      <c r="J136" s="221">
        <f>ROUND(I136*H136,2)</f>
        <v>0</v>
      </c>
      <c r="K136" s="217" t="s">
        <v>1757</v>
      </c>
      <c r="L136" s="46"/>
      <c r="M136" s="222" t="s">
        <v>19</v>
      </c>
      <c r="N136" s="223" t="s">
        <v>45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1753</v>
      </c>
      <c r="AT136" s="226" t="s">
        <v>145</v>
      </c>
      <c r="AU136" s="226" t="s">
        <v>83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1753</v>
      </c>
      <c r="BM136" s="226" t="s">
        <v>1847</v>
      </c>
    </row>
    <row r="137" s="2" customFormat="1">
      <c r="A137" s="40"/>
      <c r="B137" s="41"/>
      <c r="C137" s="42"/>
      <c r="D137" s="228" t="s">
        <v>152</v>
      </c>
      <c r="E137" s="42"/>
      <c r="F137" s="229" t="s">
        <v>1848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83</v>
      </c>
    </row>
    <row r="138" s="12" customFormat="1" ht="22.8" customHeight="1">
      <c r="A138" s="12"/>
      <c r="B138" s="199"/>
      <c r="C138" s="200"/>
      <c r="D138" s="201" t="s">
        <v>73</v>
      </c>
      <c r="E138" s="213" t="s">
        <v>1849</v>
      </c>
      <c r="F138" s="213" t="s">
        <v>1850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SUM(P139:P140)</f>
        <v>0</v>
      </c>
      <c r="Q138" s="207"/>
      <c r="R138" s="208">
        <f>SUM(R139:R140)</f>
        <v>0</v>
      </c>
      <c r="S138" s="207"/>
      <c r="T138" s="20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176</v>
      </c>
      <c r="AT138" s="211" t="s">
        <v>73</v>
      </c>
      <c r="AU138" s="211" t="s">
        <v>81</v>
      </c>
      <c r="AY138" s="210" t="s">
        <v>143</v>
      </c>
      <c r="BK138" s="212">
        <f>SUM(BK139:BK140)</f>
        <v>0</v>
      </c>
    </row>
    <row r="139" s="2" customFormat="1" ht="16.5" customHeight="1">
      <c r="A139" s="40"/>
      <c r="B139" s="41"/>
      <c r="C139" s="215" t="s">
        <v>361</v>
      </c>
      <c r="D139" s="215" t="s">
        <v>145</v>
      </c>
      <c r="E139" s="216" t="s">
        <v>1851</v>
      </c>
      <c r="F139" s="217" t="s">
        <v>1852</v>
      </c>
      <c r="G139" s="218" t="s">
        <v>1752</v>
      </c>
      <c r="H139" s="219">
        <v>1</v>
      </c>
      <c r="I139" s="220"/>
      <c r="J139" s="221">
        <f>ROUND(I139*H139,2)</f>
        <v>0</v>
      </c>
      <c r="K139" s="217" t="s">
        <v>1757</v>
      </c>
      <c r="L139" s="46"/>
      <c r="M139" s="222" t="s">
        <v>19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1753</v>
      </c>
      <c r="AT139" s="226" t="s">
        <v>145</v>
      </c>
      <c r="AU139" s="226" t="s">
        <v>83</v>
      </c>
      <c r="AY139" s="19" t="s">
        <v>143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1753</v>
      </c>
      <c r="BM139" s="226" t="s">
        <v>1853</v>
      </c>
    </row>
    <row r="140" s="2" customFormat="1">
      <c r="A140" s="40"/>
      <c r="B140" s="41"/>
      <c r="C140" s="42"/>
      <c r="D140" s="228" t="s">
        <v>152</v>
      </c>
      <c r="E140" s="42"/>
      <c r="F140" s="229" t="s">
        <v>1854</v>
      </c>
      <c r="G140" s="42"/>
      <c r="H140" s="42"/>
      <c r="I140" s="230"/>
      <c r="J140" s="42"/>
      <c r="K140" s="42"/>
      <c r="L140" s="46"/>
      <c r="M140" s="278"/>
      <c r="N140" s="279"/>
      <c r="O140" s="280"/>
      <c r="P140" s="280"/>
      <c r="Q140" s="280"/>
      <c r="R140" s="280"/>
      <c r="S140" s="280"/>
      <c r="T140" s="281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83</v>
      </c>
    </row>
    <row r="141" s="2" customFormat="1" ht="6.96" customHeight="1">
      <c r="A141" s="40"/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46"/>
      <c r="M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</sheetData>
  <sheetProtection sheet="1" autoFilter="0" formatColumns="0" formatRows="0" objects="1" scenarios="1" spinCount="100000" saltValue="k8egvaY20Ts9qhl/MDYNgxIDqe+qI0QBCUdbkdSLc1y2qR3GZnC3GBcBBVgY+xnCXfP/qZbMT016Uk65wYzeCA==" hashValue="A3Oxxv7kjr9fgkZJUcvUC6PEWG+3vspCkgEeZZ3k2bb4z3vq92kKwgL6XE0A0YqaR9JHp2h/yoru1IbOb4BSWg==" algorithmName="SHA-512" password="C71F"/>
  <autoFilter ref="C84:K14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2/011514000"/>
    <hyperlink ref="F92" r:id="rId2" display="https://podminky.urs.cz/item/CS_URS_2022_02/012203000"/>
    <hyperlink ref="F94" r:id="rId3" display="https://podminky.urs.cz/item/CS_URS_2022_02/013254000"/>
    <hyperlink ref="F97" r:id="rId4" display="https://podminky.urs.cz/item/CS_URS_2022_02/021103000"/>
    <hyperlink ref="F100" r:id="rId5" display="https://podminky.urs.cz/item/CS_URS_2024_02/031002000"/>
    <hyperlink ref="F103" r:id="rId6" display="https://podminky.urs.cz/item/CS_URS_2024_02/031103000"/>
    <hyperlink ref="F106" r:id="rId7" display="https://podminky.urs.cz/item/CS_URS_2024_02/031303000"/>
    <hyperlink ref="F109" r:id="rId8" display="https://podminky.urs.cz/item/CS_URS_2022_02/032103000"/>
    <hyperlink ref="F111" r:id="rId9" display="https://podminky.urs.cz/item/CS_URS_2022_02/032403000"/>
    <hyperlink ref="F113" r:id="rId10" display="https://podminky.urs.cz/item/CS_URS_2022_02/032503000"/>
    <hyperlink ref="F115" r:id="rId11" display="https://podminky.urs.cz/item/CS_URS_2024_02/032803000"/>
    <hyperlink ref="F118" r:id="rId12" display="https://podminky.urs.cz/item/CS_URS_2022_02/032903000"/>
    <hyperlink ref="F120" r:id="rId13" display="https://podminky.urs.cz/item/CS_URS_2022_02/034103000"/>
    <hyperlink ref="F122" r:id="rId14" display="https://podminky.urs.cz/item/CS_URS_2022_02/034403000"/>
    <hyperlink ref="F124" r:id="rId15" display="https://podminky.urs.cz/item/CS_URS_2022_02/034503000"/>
    <hyperlink ref="F126" r:id="rId16" display="https://podminky.urs.cz/item/CS_URS_2022_02/034603000"/>
    <hyperlink ref="F128" r:id="rId17" display="https://podminky.urs.cz/item/CS_URS_2022_02/039103000"/>
    <hyperlink ref="F130" r:id="rId18" display="https://podminky.urs.cz/item/CS_URS_2022_02/039203000"/>
    <hyperlink ref="F133" r:id="rId19" display="https://podminky.urs.cz/item/CS_URS_2022_02/040001000"/>
    <hyperlink ref="F135" r:id="rId20" display="https://podminky.urs.cz/item/CS_URS_2022_02/041403000"/>
    <hyperlink ref="F137" r:id="rId21" display="https://podminky.urs.cz/item/CS_URS_2022_02/045303000"/>
    <hyperlink ref="F140" r:id="rId22" display="https://podminky.urs.cz/item/CS_URS_2022_02/07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1855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1856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1857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1858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1859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1860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1861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1862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1863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1864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1865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80</v>
      </c>
      <c r="F18" s="298" t="s">
        <v>1866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1867</v>
      </c>
      <c r="F19" s="298" t="s">
        <v>1868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1869</v>
      </c>
      <c r="F20" s="298" t="s">
        <v>1870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97</v>
      </c>
      <c r="F21" s="298" t="s">
        <v>98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1871</v>
      </c>
      <c r="F22" s="298" t="s">
        <v>1872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86</v>
      </c>
      <c r="F23" s="298" t="s">
        <v>1873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1874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1875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1876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1877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1878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1879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1880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1881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1882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129</v>
      </c>
      <c r="F36" s="298"/>
      <c r="G36" s="298" t="s">
        <v>1883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1884</v>
      </c>
      <c r="F37" s="298"/>
      <c r="G37" s="298" t="s">
        <v>1885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55</v>
      </c>
      <c r="F38" s="298"/>
      <c r="G38" s="298" t="s">
        <v>1886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56</v>
      </c>
      <c r="F39" s="298"/>
      <c r="G39" s="298" t="s">
        <v>1887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130</v>
      </c>
      <c r="F40" s="298"/>
      <c r="G40" s="298" t="s">
        <v>1888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131</v>
      </c>
      <c r="F41" s="298"/>
      <c r="G41" s="298" t="s">
        <v>1889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1890</v>
      </c>
      <c r="F42" s="298"/>
      <c r="G42" s="298" t="s">
        <v>1891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1892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1893</v>
      </c>
      <c r="F44" s="298"/>
      <c r="G44" s="298" t="s">
        <v>1894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133</v>
      </c>
      <c r="F45" s="298"/>
      <c r="G45" s="298" t="s">
        <v>1895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1896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1897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1898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1899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1900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1901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1902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1903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1904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1905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1906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1907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1908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1909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1910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1911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1912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1913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1914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1915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1916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1917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1918</v>
      </c>
      <c r="D76" s="316"/>
      <c r="E76" s="316"/>
      <c r="F76" s="316" t="s">
        <v>1919</v>
      </c>
      <c r="G76" s="317"/>
      <c r="H76" s="316" t="s">
        <v>56</v>
      </c>
      <c r="I76" s="316" t="s">
        <v>59</v>
      </c>
      <c r="J76" s="316" t="s">
        <v>1920</v>
      </c>
      <c r="K76" s="315"/>
    </row>
    <row r="77" s="1" customFormat="1" ht="17.25" customHeight="1">
      <c r="B77" s="313"/>
      <c r="C77" s="318" t="s">
        <v>1921</v>
      </c>
      <c r="D77" s="318"/>
      <c r="E77" s="318"/>
      <c r="F77" s="319" t="s">
        <v>1922</v>
      </c>
      <c r="G77" s="320"/>
      <c r="H77" s="318"/>
      <c r="I77" s="318"/>
      <c r="J77" s="318" t="s">
        <v>1923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55</v>
      </c>
      <c r="D79" s="323"/>
      <c r="E79" s="323"/>
      <c r="F79" s="324" t="s">
        <v>1924</v>
      </c>
      <c r="G79" s="325"/>
      <c r="H79" s="301" t="s">
        <v>1925</v>
      </c>
      <c r="I79" s="301" t="s">
        <v>1926</v>
      </c>
      <c r="J79" s="301">
        <v>20</v>
      </c>
      <c r="K79" s="315"/>
    </row>
    <row r="80" s="1" customFormat="1" ht="15" customHeight="1">
      <c r="B80" s="313"/>
      <c r="C80" s="301" t="s">
        <v>1927</v>
      </c>
      <c r="D80" s="301"/>
      <c r="E80" s="301"/>
      <c r="F80" s="324" t="s">
        <v>1924</v>
      </c>
      <c r="G80" s="325"/>
      <c r="H80" s="301" t="s">
        <v>1928</v>
      </c>
      <c r="I80" s="301" t="s">
        <v>1926</v>
      </c>
      <c r="J80" s="301">
        <v>120</v>
      </c>
      <c r="K80" s="315"/>
    </row>
    <row r="81" s="1" customFormat="1" ht="15" customHeight="1">
      <c r="B81" s="326"/>
      <c r="C81" s="301" t="s">
        <v>1929</v>
      </c>
      <c r="D81" s="301"/>
      <c r="E81" s="301"/>
      <c r="F81" s="324" t="s">
        <v>1930</v>
      </c>
      <c r="G81" s="325"/>
      <c r="H81" s="301" t="s">
        <v>1931</v>
      </c>
      <c r="I81" s="301" t="s">
        <v>1926</v>
      </c>
      <c r="J81" s="301">
        <v>50</v>
      </c>
      <c r="K81" s="315"/>
    </row>
    <row r="82" s="1" customFormat="1" ht="15" customHeight="1">
      <c r="B82" s="326"/>
      <c r="C82" s="301" t="s">
        <v>1932</v>
      </c>
      <c r="D82" s="301"/>
      <c r="E82" s="301"/>
      <c r="F82" s="324" t="s">
        <v>1924</v>
      </c>
      <c r="G82" s="325"/>
      <c r="H82" s="301" t="s">
        <v>1933</v>
      </c>
      <c r="I82" s="301" t="s">
        <v>1934</v>
      </c>
      <c r="J82" s="301"/>
      <c r="K82" s="315"/>
    </row>
    <row r="83" s="1" customFormat="1" ht="15" customHeight="1">
      <c r="B83" s="326"/>
      <c r="C83" s="327" t="s">
        <v>1935</v>
      </c>
      <c r="D83" s="327"/>
      <c r="E83" s="327"/>
      <c r="F83" s="328" t="s">
        <v>1930</v>
      </c>
      <c r="G83" s="327"/>
      <c r="H83" s="327" t="s">
        <v>1936</v>
      </c>
      <c r="I83" s="327" t="s">
        <v>1926</v>
      </c>
      <c r="J83" s="327">
        <v>15</v>
      </c>
      <c r="K83" s="315"/>
    </row>
    <row r="84" s="1" customFormat="1" ht="15" customHeight="1">
      <c r="B84" s="326"/>
      <c r="C84" s="327" t="s">
        <v>1937</v>
      </c>
      <c r="D84" s="327"/>
      <c r="E84" s="327"/>
      <c r="F84" s="328" t="s">
        <v>1930</v>
      </c>
      <c r="G84" s="327"/>
      <c r="H84" s="327" t="s">
        <v>1938</v>
      </c>
      <c r="I84" s="327" t="s">
        <v>1926</v>
      </c>
      <c r="J84" s="327">
        <v>15</v>
      </c>
      <c r="K84" s="315"/>
    </row>
    <row r="85" s="1" customFormat="1" ht="15" customHeight="1">
      <c r="B85" s="326"/>
      <c r="C85" s="327" t="s">
        <v>1939</v>
      </c>
      <c r="D85" s="327"/>
      <c r="E85" s="327"/>
      <c r="F85" s="328" t="s">
        <v>1930</v>
      </c>
      <c r="G85" s="327"/>
      <c r="H85" s="327" t="s">
        <v>1940</v>
      </c>
      <c r="I85" s="327" t="s">
        <v>1926</v>
      </c>
      <c r="J85" s="327">
        <v>20</v>
      </c>
      <c r="K85" s="315"/>
    </row>
    <row r="86" s="1" customFormat="1" ht="15" customHeight="1">
      <c r="B86" s="326"/>
      <c r="C86" s="327" t="s">
        <v>1941</v>
      </c>
      <c r="D86" s="327"/>
      <c r="E86" s="327"/>
      <c r="F86" s="328" t="s">
        <v>1930</v>
      </c>
      <c r="G86" s="327"/>
      <c r="H86" s="327" t="s">
        <v>1942</v>
      </c>
      <c r="I86" s="327" t="s">
        <v>1926</v>
      </c>
      <c r="J86" s="327">
        <v>20</v>
      </c>
      <c r="K86" s="315"/>
    </row>
    <row r="87" s="1" customFormat="1" ht="15" customHeight="1">
      <c r="B87" s="326"/>
      <c r="C87" s="301" t="s">
        <v>1943</v>
      </c>
      <c r="D87" s="301"/>
      <c r="E87" s="301"/>
      <c r="F87" s="324" t="s">
        <v>1930</v>
      </c>
      <c r="G87" s="325"/>
      <c r="H87" s="301" t="s">
        <v>1944</v>
      </c>
      <c r="I87" s="301" t="s">
        <v>1926</v>
      </c>
      <c r="J87" s="301">
        <v>50</v>
      </c>
      <c r="K87" s="315"/>
    </row>
    <row r="88" s="1" customFormat="1" ht="15" customHeight="1">
      <c r="B88" s="326"/>
      <c r="C88" s="301" t="s">
        <v>1945</v>
      </c>
      <c r="D88" s="301"/>
      <c r="E88" s="301"/>
      <c r="F88" s="324" t="s">
        <v>1930</v>
      </c>
      <c r="G88" s="325"/>
      <c r="H88" s="301" t="s">
        <v>1946</v>
      </c>
      <c r="I88" s="301" t="s">
        <v>1926</v>
      </c>
      <c r="J88" s="301">
        <v>20</v>
      </c>
      <c r="K88" s="315"/>
    </row>
    <row r="89" s="1" customFormat="1" ht="15" customHeight="1">
      <c r="B89" s="326"/>
      <c r="C89" s="301" t="s">
        <v>1947</v>
      </c>
      <c r="D89" s="301"/>
      <c r="E89" s="301"/>
      <c r="F89" s="324" t="s">
        <v>1930</v>
      </c>
      <c r="G89" s="325"/>
      <c r="H89" s="301" t="s">
        <v>1948</v>
      </c>
      <c r="I89" s="301" t="s">
        <v>1926</v>
      </c>
      <c r="J89" s="301">
        <v>20</v>
      </c>
      <c r="K89" s="315"/>
    </row>
    <row r="90" s="1" customFormat="1" ht="15" customHeight="1">
      <c r="B90" s="326"/>
      <c r="C90" s="301" t="s">
        <v>1949</v>
      </c>
      <c r="D90" s="301"/>
      <c r="E90" s="301"/>
      <c r="F90" s="324" t="s">
        <v>1930</v>
      </c>
      <c r="G90" s="325"/>
      <c r="H90" s="301" t="s">
        <v>1950</v>
      </c>
      <c r="I90" s="301" t="s">
        <v>1926</v>
      </c>
      <c r="J90" s="301">
        <v>50</v>
      </c>
      <c r="K90" s="315"/>
    </row>
    <row r="91" s="1" customFormat="1" ht="15" customHeight="1">
      <c r="B91" s="326"/>
      <c r="C91" s="301" t="s">
        <v>1951</v>
      </c>
      <c r="D91" s="301"/>
      <c r="E91" s="301"/>
      <c r="F91" s="324" t="s">
        <v>1930</v>
      </c>
      <c r="G91" s="325"/>
      <c r="H91" s="301" t="s">
        <v>1951</v>
      </c>
      <c r="I91" s="301" t="s">
        <v>1926</v>
      </c>
      <c r="J91" s="301">
        <v>50</v>
      </c>
      <c r="K91" s="315"/>
    </row>
    <row r="92" s="1" customFormat="1" ht="15" customHeight="1">
      <c r="B92" s="326"/>
      <c r="C92" s="301" t="s">
        <v>1952</v>
      </c>
      <c r="D92" s="301"/>
      <c r="E92" s="301"/>
      <c r="F92" s="324" t="s">
        <v>1930</v>
      </c>
      <c r="G92" s="325"/>
      <c r="H92" s="301" t="s">
        <v>1953</v>
      </c>
      <c r="I92" s="301" t="s">
        <v>1926</v>
      </c>
      <c r="J92" s="301">
        <v>255</v>
      </c>
      <c r="K92" s="315"/>
    </row>
    <row r="93" s="1" customFormat="1" ht="15" customHeight="1">
      <c r="B93" s="326"/>
      <c r="C93" s="301" t="s">
        <v>1954</v>
      </c>
      <c r="D93" s="301"/>
      <c r="E93" s="301"/>
      <c r="F93" s="324" t="s">
        <v>1924</v>
      </c>
      <c r="G93" s="325"/>
      <c r="H93" s="301" t="s">
        <v>1955</v>
      </c>
      <c r="I93" s="301" t="s">
        <v>1956</v>
      </c>
      <c r="J93" s="301"/>
      <c r="K93" s="315"/>
    </row>
    <row r="94" s="1" customFormat="1" ht="15" customHeight="1">
      <c r="B94" s="326"/>
      <c r="C94" s="301" t="s">
        <v>1957</v>
      </c>
      <c r="D94" s="301"/>
      <c r="E94" s="301"/>
      <c r="F94" s="324" t="s">
        <v>1924</v>
      </c>
      <c r="G94" s="325"/>
      <c r="H94" s="301" t="s">
        <v>1958</v>
      </c>
      <c r="I94" s="301" t="s">
        <v>1959</v>
      </c>
      <c r="J94" s="301"/>
      <c r="K94" s="315"/>
    </row>
    <row r="95" s="1" customFormat="1" ht="15" customHeight="1">
      <c r="B95" s="326"/>
      <c r="C95" s="301" t="s">
        <v>1960</v>
      </c>
      <c r="D95" s="301"/>
      <c r="E95" s="301"/>
      <c r="F95" s="324" t="s">
        <v>1924</v>
      </c>
      <c r="G95" s="325"/>
      <c r="H95" s="301" t="s">
        <v>1960</v>
      </c>
      <c r="I95" s="301" t="s">
        <v>1959</v>
      </c>
      <c r="J95" s="301"/>
      <c r="K95" s="315"/>
    </row>
    <row r="96" s="1" customFormat="1" ht="15" customHeight="1">
      <c r="B96" s="326"/>
      <c r="C96" s="301" t="s">
        <v>40</v>
      </c>
      <c r="D96" s="301"/>
      <c r="E96" s="301"/>
      <c r="F96" s="324" t="s">
        <v>1924</v>
      </c>
      <c r="G96" s="325"/>
      <c r="H96" s="301" t="s">
        <v>1961</v>
      </c>
      <c r="I96" s="301" t="s">
        <v>1959</v>
      </c>
      <c r="J96" s="301"/>
      <c r="K96" s="315"/>
    </row>
    <row r="97" s="1" customFormat="1" ht="15" customHeight="1">
      <c r="B97" s="326"/>
      <c r="C97" s="301" t="s">
        <v>50</v>
      </c>
      <c r="D97" s="301"/>
      <c r="E97" s="301"/>
      <c r="F97" s="324" t="s">
        <v>1924</v>
      </c>
      <c r="G97" s="325"/>
      <c r="H97" s="301" t="s">
        <v>1962</v>
      </c>
      <c r="I97" s="301" t="s">
        <v>1959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1963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1918</v>
      </c>
      <c r="D103" s="316"/>
      <c r="E103" s="316"/>
      <c r="F103" s="316" t="s">
        <v>1919</v>
      </c>
      <c r="G103" s="317"/>
      <c r="H103" s="316" t="s">
        <v>56</v>
      </c>
      <c r="I103" s="316" t="s">
        <v>59</v>
      </c>
      <c r="J103" s="316" t="s">
        <v>1920</v>
      </c>
      <c r="K103" s="315"/>
    </row>
    <row r="104" s="1" customFormat="1" ht="17.25" customHeight="1">
      <c r="B104" s="313"/>
      <c r="C104" s="318" t="s">
        <v>1921</v>
      </c>
      <c r="D104" s="318"/>
      <c r="E104" s="318"/>
      <c r="F104" s="319" t="s">
        <v>1922</v>
      </c>
      <c r="G104" s="320"/>
      <c r="H104" s="318"/>
      <c r="I104" s="318"/>
      <c r="J104" s="318" t="s">
        <v>1923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55</v>
      </c>
      <c r="D106" s="323"/>
      <c r="E106" s="323"/>
      <c r="F106" s="324" t="s">
        <v>1924</v>
      </c>
      <c r="G106" s="301"/>
      <c r="H106" s="301" t="s">
        <v>1964</v>
      </c>
      <c r="I106" s="301" t="s">
        <v>1926</v>
      </c>
      <c r="J106" s="301">
        <v>20</v>
      </c>
      <c r="K106" s="315"/>
    </row>
    <row r="107" s="1" customFormat="1" ht="15" customHeight="1">
      <c r="B107" s="313"/>
      <c r="C107" s="301" t="s">
        <v>1927</v>
      </c>
      <c r="D107" s="301"/>
      <c r="E107" s="301"/>
      <c r="F107" s="324" t="s">
        <v>1924</v>
      </c>
      <c r="G107" s="301"/>
      <c r="H107" s="301" t="s">
        <v>1964</v>
      </c>
      <c r="I107" s="301" t="s">
        <v>1926</v>
      </c>
      <c r="J107" s="301">
        <v>120</v>
      </c>
      <c r="K107" s="315"/>
    </row>
    <row r="108" s="1" customFormat="1" ht="15" customHeight="1">
      <c r="B108" s="326"/>
      <c r="C108" s="301" t="s">
        <v>1929</v>
      </c>
      <c r="D108" s="301"/>
      <c r="E108" s="301"/>
      <c r="F108" s="324" t="s">
        <v>1930</v>
      </c>
      <c r="G108" s="301"/>
      <c r="H108" s="301" t="s">
        <v>1964</v>
      </c>
      <c r="I108" s="301" t="s">
        <v>1926</v>
      </c>
      <c r="J108" s="301">
        <v>50</v>
      </c>
      <c r="K108" s="315"/>
    </row>
    <row r="109" s="1" customFormat="1" ht="15" customHeight="1">
      <c r="B109" s="326"/>
      <c r="C109" s="301" t="s">
        <v>1932</v>
      </c>
      <c r="D109" s="301"/>
      <c r="E109" s="301"/>
      <c r="F109" s="324" t="s">
        <v>1924</v>
      </c>
      <c r="G109" s="301"/>
      <c r="H109" s="301" t="s">
        <v>1964</v>
      </c>
      <c r="I109" s="301" t="s">
        <v>1934</v>
      </c>
      <c r="J109" s="301"/>
      <c r="K109" s="315"/>
    </row>
    <row r="110" s="1" customFormat="1" ht="15" customHeight="1">
      <c r="B110" s="326"/>
      <c r="C110" s="301" t="s">
        <v>1943</v>
      </c>
      <c r="D110" s="301"/>
      <c r="E110" s="301"/>
      <c r="F110" s="324" t="s">
        <v>1930</v>
      </c>
      <c r="G110" s="301"/>
      <c r="H110" s="301" t="s">
        <v>1964</v>
      </c>
      <c r="I110" s="301" t="s">
        <v>1926</v>
      </c>
      <c r="J110" s="301">
        <v>50</v>
      </c>
      <c r="K110" s="315"/>
    </row>
    <row r="111" s="1" customFormat="1" ht="15" customHeight="1">
      <c r="B111" s="326"/>
      <c r="C111" s="301" t="s">
        <v>1951</v>
      </c>
      <c r="D111" s="301"/>
      <c r="E111" s="301"/>
      <c r="F111" s="324" t="s">
        <v>1930</v>
      </c>
      <c r="G111" s="301"/>
      <c r="H111" s="301" t="s">
        <v>1964</v>
      </c>
      <c r="I111" s="301" t="s">
        <v>1926</v>
      </c>
      <c r="J111" s="301">
        <v>50</v>
      </c>
      <c r="K111" s="315"/>
    </row>
    <row r="112" s="1" customFormat="1" ht="15" customHeight="1">
      <c r="B112" s="326"/>
      <c r="C112" s="301" t="s">
        <v>1949</v>
      </c>
      <c r="D112" s="301"/>
      <c r="E112" s="301"/>
      <c r="F112" s="324" t="s">
        <v>1930</v>
      </c>
      <c r="G112" s="301"/>
      <c r="H112" s="301" t="s">
        <v>1964</v>
      </c>
      <c r="I112" s="301" t="s">
        <v>1926</v>
      </c>
      <c r="J112" s="301">
        <v>50</v>
      </c>
      <c r="K112" s="315"/>
    </row>
    <row r="113" s="1" customFormat="1" ht="15" customHeight="1">
      <c r="B113" s="326"/>
      <c r="C113" s="301" t="s">
        <v>55</v>
      </c>
      <c r="D113" s="301"/>
      <c r="E113" s="301"/>
      <c r="F113" s="324" t="s">
        <v>1924</v>
      </c>
      <c r="G113" s="301"/>
      <c r="H113" s="301" t="s">
        <v>1965</v>
      </c>
      <c r="I113" s="301" t="s">
        <v>1926</v>
      </c>
      <c r="J113" s="301">
        <v>20</v>
      </c>
      <c r="K113" s="315"/>
    </row>
    <row r="114" s="1" customFormat="1" ht="15" customHeight="1">
      <c r="B114" s="326"/>
      <c r="C114" s="301" t="s">
        <v>1966</v>
      </c>
      <c r="D114" s="301"/>
      <c r="E114" s="301"/>
      <c r="F114" s="324" t="s">
        <v>1924</v>
      </c>
      <c r="G114" s="301"/>
      <c r="H114" s="301" t="s">
        <v>1967</v>
      </c>
      <c r="I114" s="301" t="s">
        <v>1926</v>
      </c>
      <c r="J114" s="301">
        <v>120</v>
      </c>
      <c r="K114" s="315"/>
    </row>
    <row r="115" s="1" customFormat="1" ht="15" customHeight="1">
      <c r="B115" s="326"/>
      <c r="C115" s="301" t="s">
        <v>40</v>
      </c>
      <c r="D115" s="301"/>
      <c r="E115" s="301"/>
      <c r="F115" s="324" t="s">
        <v>1924</v>
      </c>
      <c r="G115" s="301"/>
      <c r="H115" s="301" t="s">
        <v>1968</v>
      </c>
      <c r="I115" s="301" t="s">
        <v>1959</v>
      </c>
      <c r="J115" s="301"/>
      <c r="K115" s="315"/>
    </row>
    <row r="116" s="1" customFormat="1" ht="15" customHeight="1">
      <c r="B116" s="326"/>
      <c r="C116" s="301" t="s">
        <v>50</v>
      </c>
      <c r="D116" s="301"/>
      <c r="E116" s="301"/>
      <c r="F116" s="324" t="s">
        <v>1924</v>
      </c>
      <c r="G116" s="301"/>
      <c r="H116" s="301" t="s">
        <v>1969</v>
      </c>
      <c r="I116" s="301" t="s">
        <v>1959</v>
      </c>
      <c r="J116" s="301"/>
      <c r="K116" s="315"/>
    </row>
    <row r="117" s="1" customFormat="1" ht="15" customHeight="1">
      <c r="B117" s="326"/>
      <c r="C117" s="301" t="s">
        <v>59</v>
      </c>
      <c r="D117" s="301"/>
      <c r="E117" s="301"/>
      <c r="F117" s="324" t="s">
        <v>1924</v>
      </c>
      <c r="G117" s="301"/>
      <c r="H117" s="301" t="s">
        <v>1970</v>
      </c>
      <c r="I117" s="301" t="s">
        <v>1971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1972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1918</v>
      </c>
      <c r="D123" s="316"/>
      <c r="E123" s="316"/>
      <c r="F123" s="316" t="s">
        <v>1919</v>
      </c>
      <c r="G123" s="317"/>
      <c r="H123" s="316" t="s">
        <v>56</v>
      </c>
      <c r="I123" s="316" t="s">
        <v>59</v>
      </c>
      <c r="J123" s="316" t="s">
        <v>1920</v>
      </c>
      <c r="K123" s="345"/>
    </row>
    <row r="124" s="1" customFormat="1" ht="17.25" customHeight="1">
      <c r="B124" s="344"/>
      <c r="C124" s="318" t="s">
        <v>1921</v>
      </c>
      <c r="D124" s="318"/>
      <c r="E124" s="318"/>
      <c r="F124" s="319" t="s">
        <v>1922</v>
      </c>
      <c r="G124" s="320"/>
      <c r="H124" s="318"/>
      <c r="I124" s="318"/>
      <c r="J124" s="318" t="s">
        <v>1923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1927</v>
      </c>
      <c r="D126" s="323"/>
      <c r="E126" s="323"/>
      <c r="F126" s="324" t="s">
        <v>1924</v>
      </c>
      <c r="G126" s="301"/>
      <c r="H126" s="301" t="s">
        <v>1964</v>
      </c>
      <c r="I126" s="301" t="s">
        <v>1926</v>
      </c>
      <c r="J126" s="301">
        <v>120</v>
      </c>
      <c r="K126" s="349"/>
    </row>
    <row r="127" s="1" customFormat="1" ht="15" customHeight="1">
      <c r="B127" s="346"/>
      <c r="C127" s="301" t="s">
        <v>1973</v>
      </c>
      <c r="D127" s="301"/>
      <c r="E127" s="301"/>
      <c r="F127" s="324" t="s">
        <v>1924</v>
      </c>
      <c r="G127" s="301"/>
      <c r="H127" s="301" t="s">
        <v>1974</v>
      </c>
      <c r="I127" s="301" t="s">
        <v>1926</v>
      </c>
      <c r="J127" s="301" t="s">
        <v>1975</v>
      </c>
      <c r="K127" s="349"/>
    </row>
    <row r="128" s="1" customFormat="1" ht="15" customHeight="1">
      <c r="B128" s="346"/>
      <c r="C128" s="301" t="s">
        <v>86</v>
      </c>
      <c r="D128" s="301"/>
      <c r="E128" s="301"/>
      <c r="F128" s="324" t="s">
        <v>1924</v>
      </c>
      <c r="G128" s="301"/>
      <c r="H128" s="301" t="s">
        <v>1976</v>
      </c>
      <c r="I128" s="301" t="s">
        <v>1926</v>
      </c>
      <c r="J128" s="301" t="s">
        <v>1975</v>
      </c>
      <c r="K128" s="349"/>
    </row>
    <row r="129" s="1" customFormat="1" ht="15" customHeight="1">
      <c r="B129" s="346"/>
      <c r="C129" s="301" t="s">
        <v>1935</v>
      </c>
      <c r="D129" s="301"/>
      <c r="E129" s="301"/>
      <c r="F129" s="324" t="s">
        <v>1930</v>
      </c>
      <c r="G129" s="301"/>
      <c r="H129" s="301" t="s">
        <v>1936</v>
      </c>
      <c r="I129" s="301" t="s">
        <v>1926</v>
      </c>
      <c r="J129" s="301">
        <v>15</v>
      </c>
      <c r="K129" s="349"/>
    </row>
    <row r="130" s="1" customFormat="1" ht="15" customHeight="1">
      <c r="B130" s="346"/>
      <c r="C130" s="327" t="s">
        <v>1937</v>
      </c>
      <c r="D130" s="327"/>
      <c r="E130" s="327"/>
      <c r="F130" s="328" t="s">
        <v>1930</v>
      </c>
      <c r="G130" s="327"/>
      <c r="H130" s="327" t="s">
        <v>1938</v>
      </c>
      <c r="I130" s="327" t="s">
        <v>1926</v>
      </c>
      <c r="J130" s="327">
        <v>15</v>
      </c>
      <c r="K130" s="349"/>
    </row>
    <row r="131" s="1" customFormat="1" ht="15" customHeight="1">
      <c r="B131" s="346"/>
      <c r="C131" s="327" t="s">
        <v>1939</v>
      </c>
      <c r="D131" s="327"/>
      <c r="E131" s="327"/>
      <c r="F131" s="328" t="s">
        <v>1930</v>
      </c>
      <c r="G131" s="327"/>
      <c r="H131" s="327" t="s">
        <v>1940</v>
      </c>
      <c r="I131" s="327" t="s">
        <v>1926</v>
      </c>
      <c r="J131" s="327">
        <v>20</v>
      </c>
      <c r="K131" s="349"/>
    </row>
    <row r="132" s="1" customFormat="1" ht="15" customHeight="1">
      <c r="B132" s="346"/>
      <c r="C132" s="327" t="s">
        <v>1941</v>
      </c>
      <c r="D132" s="327"/>
      <c r="E132" s="327"/>
      <c r="F132" s="328" t="s">
        <v>1930</v>
      </c>
      <c r="G132" s="327"/>
      <c r="H132" s="327" t="s">
        <v>1942</v>
      </c>
      <c r="I132" s="327" t="s">
        <v>1926</v>
      </c>
      <c r="J132" s="327">
        <v>20</v>
      </c>
      <c r="K132" s="349"/>
    </row>
    <row r="133" s="1" customFormat="1" ht="15" customHeight="1">
      <c r="B133" s="346"/>
      <c r="C133" s="301" t="s">
        <v>1929</v>
      </c>
      <c r="D133" s="301"/>
      <c r="E133" s="301"/>
      <c r="F133" s="324" t="s">
        <v>1930</v>
      </c>
      <c r="G133" s="301"/>
      <c r="H133" s="301" t="s">
        <v>1964</v>
      </c>
      <c r="I133" s="301" t="s">
        <v>1926</v>
      </c>
      <c r="J133" s="301">
        <v>50</v>
      </c>
      <c r="K133" s="349"/>
    </row>
    <row r="134" s="1" customFormat="1" ht="15" customHeight="1">
      <c r="B134" s="346"/>
      <c r="C134" s="301" t="s">
        <v>1943</v>
      </c>
      <c r="D134" s="301"/>
      <c r="E134" s="301"/>
      <c r="F134" s="324" t="s">
        <v>1930</v>
      </c>
      <c r="G134" s="301"/>
      <c r="H134" s="301" t="s">
        <v>1964</v>
      </c>
      <c r="I134" s="301" t="s">
        <v>1926</v>
      </c>
      <c r="J134" s="301">
        <v>50</v>
      </c>
      <c r="K134" s="349"/>
    </row>
    <row r="135" s="1" customFormat="1" ht="15" customHeight="1">
      <c r="B135" s="346"/>
      <c r="C135" s="301" t="s">
        <v>1949</v>
      </c>
      <c r="D135" s="301"/>
      <c r="E135" s="301"/>
      <c r="F135" s="324" t="s">
        <v>1930</v>
      </c>
      <c r="G135" s="301"/>
      <c r="H135" s="301" t="s">
        <v>1964</v>
      </c>
      <c r="I135" s="301" t="s">
        <v>1926</v>
      </c>
      <c r="J135" s="301">
        <v>50</v>
      </c>
      <c r="K135" s="349"/>
    </row>
    <row r="136" s="1" customFormat="1" ht="15" customHeight="1">
      <c r="B136" s="346"/>
      <c r="C136" s="301" t="s">
        <v>1951</v>
      </c>
      <c r="D136" s="301"/>
      <c r="E136" s="301"/>
      <c r="F136" s="324" t="s">
        <v>1930</v>
      </c>
      <c r="G136" s="301"/>
      <c r="H136" s="301" t="s">
        <v>1964</v>
      </c>
      <c r="I136" s="301" t="s">
        <v>1926</v>
      </c>
      <c r="J136" s="301">
        <v>50</v>
      </c>
      <c r="K136" s="349"/>
    </row>
    <row r="137" s="1" customFormat="1" ht="15" customHeight="1">
      <c r="B137" s="346"/>
      <c r="C137" s="301" t="s">
        <v>1952</v>
      </c>
      <c r="D137" s="301"/>
      <c r="E137" s="301"/>
      <c r="F137" s="324" t="s">
        <v>1930</v>
      </c>
      <c r="G137" s="301"/>
      <c r="H137" s="301" t="s">
        <v>1977</v>
      </c>
      <c r="I137" s="301" t="s">
        <v>1926</v>
      </c>
      <c r="J137" s="301">
        <v>255</v>
      </c>
      <c r="K137" s="349"/>
    </row>
    <row r="138" s="1" customFormat="1" ht="15" customHeight="1">
      <c r="B138" s="346"/>
      <c r="C138" s="301" t="s">
        <v>1954</v>
      </c>
      <c r="D138" s="301"/>
      <c r="E138" s="301"/>
      <c r="F138" s="324" t="s">
        <v>1924</v>
      </c>
      <c r="G138" s="301"/>
      <c r="H138" s="301" t="s">
        <v>1978</v>
      </c>
      <c r="I138" s="301" t="s">
        <v>1956</v>
      </c>
      <c r="J138" s="301"/>
      <c r="K138" s="349"/>
    </row>
    <row r="139" s="1" customFormat="1" ht="15" customHeight="1">
      <c r="B139" s="346"/>
      <c r="C139" s="301" t="s">
        <v>1957</v>
      </c>
      <c r="D139" s="301"/>
      <c r="E139" s="301"/>
      <c r="F139" s="324" t="s">
        <v>1924</v>
      </c>
      <c r="G139" s="301"/>
      <c r="H139" s="301" t="s">
        <v>1979</v>
      </c>
      <c r="I139" s="301" t="s">
        <v>1959</v>
      </c>
      <c r="J139" s="301"/>
      <c r="K139" s="349"/>
    </row>
    <row r="140" s="1" customFormat="1" ht="15" customHeight="1">
      <c r="B140" s="346"/>
      <c r="C140" s="301" t="s">
        <v>1960</v>
      </c>
      <c r="D140" s="301"/>
      <c r="E140" s="301"/>
      <c r="F140" s="324" t="s">
        <v>1924</v>
      </c>
      <c r="G140" s="301"/>
      <c r="H140" s="301" t="s">
        <v>1960</v>
      </c>
      <c r="I140" s="301" t="s">
        <v>1959</v>
      </c>
      <c r="J140" s="301"/>
      <c r="K140" s="349"/>
    </row>
    <row r="141" s="1" customFormat="1" ht="15" customHeight="1">
      <c r="B141" s="346"/>
      <c r="C141" s="301" t="s">
        <v>40</v>
      </c>
      <c r="D141" s="301"/>
      <c r="E141" s="301"/>
      <c r="F141" s="324" t="s">
        <v>1924</v>
      </c>
      <c r="G141" s="301"/>
      <c r="H141" s="301" t="s">
        <v>1980</v>
      </c>
      <c r="I141" s="301" t="s">
        <v>1959</v>
      </c>
      <c r="J141" s="301"/>
      <c r="K141" s="349"/>
    </row>
    <row r="142" s="1" customFormat="1" ht="15" customHeight="1">
      <c r="B142" s="346"/>
      <c r="C142" s="301" t="s">
        <v>1981</v>
      </c>
      <c r="D142" s="301"/>
      <c r="E142" s="301"/>
      <c r="F142" s="324" t="s">
        <v>1924</v>
      </c>
      <c r="G142" s="301"/>
      <c r="H142" s="301" t="s">
        <v>1982</v>
      </c>
      <c r="I142" s="301" t="s">
        <v>1959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1983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1918</v>
      </c>
      <c r="D148" s="316"/>
      <c r="E148" s="316"/>
      <c r="F148" s="316" t="s">
        <v>1919</v>
      </c>
      <c r="G148" s="317"/>
      <c r="H148" s="316" t="s">
        <v>56</v>
      </c>
      <c r="I148" s="316" t="s">
        <v>59</v>
      </c>
      <c r="J148" s="316" t="s">
        <v>1920</v>
      </c>
      <c r="K148" s="315"/>
    </row>
    <row r="149" s="1" customFormat="1" ht="17.25" customHeight="1">
      <c r="B149" s="313"/>
      <c r="C149" s="318" t="s">
        <v>1921</v>
      </c>
      <c r="D149" s="318"/>
      <c r="E149" s="318"/>
      <c r="F149" s="319" t="s">
        <v>1922</v>
      </c>
      <c r="G149" s="320"/>
      <c r="H149" s="318"/>
      <c r="I149" s="318"/>
      <c r="J149" s="318" t="s">
        <v>1923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1927</v>
      </c>
      <c r="D151" s="301"/>
      <c r="E151" s="301"/>
      <c r="F151" s="354" t="s">
        <v>1924</v>
      </c>
      <c r="G151" s="301"/>
      <c r="H151" s="353" t="s">
        <v>1964</v>
      </c>
      <c r="I151" s="353" t="s">
        <v>1926</v>
      </c>
      <c r="J151" s="353">
        <v>120</v>
      </c>
      <c r="K151" s="349"/>
    </row>
    <row r="152" s="1" customFormat="1" ht="15" customHeight="1">
      <c r="B152" s="326"/>
      <c r="C152" s="353" t="s">
        <v>1973</v>
      </c>
      <c r="D152" s="301"/>
      <c r="E152" s="301"/>
      <c r="F152" s="354" t="s">
        <v>1924</v>
      </c>
      <c r="G152" s="301"/>
      <c r="H152" s="353" t="s">
        <v>1984</v>
      </c>
      <c r="I152" s="353" t="s">
        <v>1926</v>
      </c>
      <c r="J152" s="353" t="s">
        <v>1975</v>
      </c>
      <c r="K152" s="349"/>
    </row>
    <row r="153" s="1" customFormat="1" ht="15" customHeight="1">
      <c r="B153" s="326"/>
      <c r="C153" s="353" t="s">
        <v>86</v>
      </c>
      <c r="D153" s="301"/>
      <c r="E153" s="301"/>
      <c r="F153" s="354" t="s">
        <v>1924</v>
      </c>
      <c r="G153" s="301"/>
      <c r="H153" s="353" t="s">
        <v>1985</v>
      </c>
      <c r="I153" s="353" t="s">
        <v>1926</v>
      </c>
      <c r="J153" s="353" t="s">
        <v>1975</v>
      </c>
      <c r="K153" s="349"/>
    </row>
    <row r="154" s="1" customFormat="1" ht="15" customHeight="1">
      <c r="B154" s="326"/>
      <c r="C154" s="353" t="s">
        <v>1929</v>
      </c>
      <c r="D154" s="301"/>
      <c r="E154" s="301"/>
      <c r="F154" s="354" t="s">
        <v>1930</v>
      </c>
      <c r="G154" s="301"/>
      <c r="H154" s="353" t="s">
        <v>1964</v>
      </c>
      <c r="I154" s="353" t="s">
        <v>1926</v>
      </c>
      <c r="J154" s="353">
        <v>50</v>
      </c>
      <c r="K154" s="349"/>
    </row>
    <row r="155" s="1" customFormat="1" ht="15" customHeight="1">
      <c r="B155" s="326"/>
      <c r="C155" s="353" t="s">
        <v>1932</v>
      </c>
      <c r="D155" s="301"/>
      <c r="E155" s="301"/>
      <c r="F155" s="354" t="s">
        <v>1924</v>
      </c>
      <c r="G155" s="301"/>
      <c r="H155" s="353" t="s">
        <v>1964</v>
      </c>
      <c r="I155" s="353" t="s">
        <v>1934</v>
      </c>
      <c r="J155" s="353"/>
      <c r="K155" s="349"/>
    </row>
    <row r="156" s="1" customFormat="1" ht="15" customHeight="1">
      <c r="B156" s="326"/>
      <c r="C156" s="353" t="s">
        <v>1943</v>
      </c>
      <c r="D156" s="301"/>
      <c r="E156" s="301"/>
      <c r="F156" s="354" t="s">
        <v>1930</v>
      </c>
      <c r="G156" s="301"/>
      <c r="H156" s="353" t="s">
        <v>1964</v>
      </c>
      <c r="I156" s="353" t="s">
        <v>1926</v>
      </c>
      <c r="J156" s="353">
        <v>50</v>
      </c>
      <c r="K156" s="349"/>
    </row>
    <row r="157" s="1" customFormat="1" ht="15" customHeight="1">
      <c r="B157" s="326"/>
      <c r="C157" s="353" t="s">
        <v>1951</v>
      </c>
      <c r="D157" s="301"/>
      <c r="E157" s="301"/>
      <c r="F157" s="354" t="s">
        <v>1930</v>
      </c>
      <c r="G157" s="301"/>
      <c r="H157" s="353" t="s">
        <v>1964</v>
      </c>
      <c r="I157" s="353" t="s">
        <v>1926</v>
      </c>
      <c r="J157" s="353">
        <v>50</v>
      </c>
      <c r="K157" s="349"/>
    </row>
    <row r="158" s="1" customFormat="1" ht="15" customHeight="1">
      <c r="B158" s="326"/>
      <c r="C158" s="353" t="s">
        <v>1949</v>
      </c>
      <c r="D158" s="301"/>
      <c r="E158" s="301"/>
      <c r="F158" s="354" t="s">
        <v>1930</v>
      </c>
      <c r="G158" s="301"/>
      <c r="H158" s="353" t="s">
        <v>1964</v>
      </c>
      <c r="I158" s="353" t="s">
        <v>1926</v>
      </c>
      <c r="J158" s="353">
        <v>50</v>
      </c>
      <c r="K158" s="349"/>
    </row>
    <row r="159" s="1" customFormat="1" ht="15" customHeight="1">
      <c r="B159" s="326"/>
      <c r="C159" s="353" t="s">
        <v>106</v>
      </c>
      <c r="D159" s="301"/>
      <c r="E159" s="301"/>
      <c r="F159" s="354" t="s">
        <v>1924</v>
      </c>
      <c r="G159" s="301"/>
      <c r="H159" s="353" t="s">
        <v>1986</v>
      </c>
      <c r="I159" s="353" t="s">
        <v>1926</v>
      </c>
      <c r="J159" s="353" t="s">
        <v>1987</v>
      </c>
      <c r="K159" s="349"/>
    </row>
    <row r="160" s="1" customFormat="1" ht="15" customHeight="1">
      <c r="B160" s="326"/>
      <c r="C160" s="353" t="s">
        <v>1988</v>
      </c>
      <c r="D160" s="301"/>
      <c r="E160" s="301"/>
      <c r="F160" s="354" t="s">
        <v>1924</v>
      </c>
      <c r="G160" s="301"/>
      <c r="H160" s="353" t="s">
        <v>1989</v>
      </c>
      <c r="I160" s="353" t="s">
        <v>1959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1990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1918</v>
      </c>
      <c r="D166" s="316"/>
      <c r="E166" s="316"/>
      <c r="F166" s="316" t="s">
        <v>1919</v>
      </c>
      <c r="G166" s="358"/>
      <c r="H166" s="359" t="s">
        <v>56</v>
      </c>
      <c r="I166" s="359" t="s">
        <v>59</v>
      </c>
      <c r="J166" s="316" t="s">
        <v>1920</v>
      </c>
      <c r="K166" s="293"/>
    </row>
    <row r="167" s="1" customFormat="1" ht="17.25" customHeight="1">
      <c r="B167" s="294"/>
      <c r="C167" s="318" t="s">
        <v>1921</v>
      </c>
      <c r="D167" s="318"/>
      <c r="E167" s="318"/>
      <c r="F167" s="319" t="s">
        <v>1922</v>
      </c>
      <c r="G167" s="360"/>
      <c r="H167" s="361"/>
      <c r="I167" s="361"/>
      <c r="J167" s="318" t="s">
        <v>1923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1927</v>
      </c>
      <c r="D169" s="301"/>
      <c r="E169" s="301"/>
      <c r="F169" s="324" t="s">
        <v>1924</v>
      </c>
      <c r="G169" s="301"/>
      <c r="H169" s="301" t="s">
        <v>1964</v>
      </c>
      <c r="I169" s="301" t="s">
        <v>1926</v>
      </c>
      <c r="J169" s="301">
        <v>120</v>
      </c>
      <c r="K169" s="349"/>
    </row>
    <row r="170" s="1" customFormat="1" ht="15" customHeight="1">
      <c r="B170" s="326"/>
      <c r="C170" s="301" t="s">
        <v>1973</v>
      </c>
      <c r="D170" s="301"/>
      <c r="E170" s="301"/>
      <c r="F170" s="324" t="s">
        <v>1924</v>
      </c>
      <c r="G170" s="301"/>
      <c r="H170" s="301" t="s">
        <v>1974</v>
      </c>
      <c r="I170" s="301" t="s">
        <v>1926</v>
      </c>
      <c r="J170" s="301" t="s">
        <v>1975</v>
      </c>
      <c r="K170" s="349"/>
    </row>
    <row r="171" s="1" customFormat="1" ht="15" customHeight="1">
      <c r="B171" s="326"/>
      <c r="C171" s="301" t="s">
        <v>86</v>
      </c>
      <c r="D171" s="301"/>
      <c r="E171" s="301"/>
      <c r="F171" s="324" t="s">
        <v>1924</v>
      </c>
      <c r="G171" s="301"/>
      <c r="H171" s="301" t="s">
        <v>1991</v>
      </c>
      <c r="I171" s="301" t="s">
        <v>1926</v>
      </c>
      <c r="J171" s="301" t="s">
        <v>1975</v>
      </c>
      <c r="K171" s="349"/>
    </row>
    <row r="172" s="1" customFormat="1" ht="15" customHeight="1">
      <c r="B172" s="326"/>
      <c r="C172" s="301" t="s">
        <v>1929</v>
      </c>
      <c r="D172" s="301"/>
      <c r="E172" s="301"/>
      <c r="F172" s="324" t="s">
        <v>1930</v>
      </c>
      <c r="G172" s="301"/>
      <c r="H172" s="301" t="s">
        <v>1991</v>
      </c>
      <c r="I172" s="301" t="s">
        <v>1926</v>
      </c>
      <c r="J172" s="301">
        <v>50</v>
      </c>
      <c r="K172" s="349"/>
    </row>
    <row r="173" s="1" customFormat="1" ht="15" customHeight="1">
      <c r="B173" s="326"/>
      <c r="C173" s="301" t="s">
        <v>1932</v>
      </c>
      <c r="D173" s="301"/>
      <c r="E173" s="301"/>
      <c r="F173" s="324" t="s">
        <v>1924</v>
      </c>
      <c r="G173" s="301"/>
      <c r="H173" s="301" t="s">
        <v>1991</v>
      </c>
      <c r="I173" s="301" t="s">
        <v>1934</v>
      </c>
      <c r="J173" s="301"/>
      <c r="K173" s="349"/>
    </row>
    <row r="174" s="1" customFormat="1" ht="15" customHeight="1">
      <c r="B174" s="326"/>
      <c r="C174" s="301" t="s">
        <v>1943</v>
      </c>
      <c r="D174" s="301"/>
      <c r="E174" s="301"/>
      <c r="F174" s="324" t="s">
        <v>1930</v>
      </c>
      <c r="G174" s="301"/>
      <c r="H174" s="301" t="s">
        <v>1991</v>
      </c>
      <c r="I174" s="301" t="s">
        <v>1926</v>
      </c>
      <c r="J174" s="301">
        <v>50</v>
      </c>
      <c r="K174" s="349"/>
    </row>
    <row r="175" s="1" customFormat="1" ht="15" customHeight="1">
      <c r="B175" s="326"/>
      <c r="C175" s="301" t="s">
        <v>1951</v>
      </c>
      <c r="D175" s="301"/>
      <c r="E175" s="301"/>
      <c r="F175" s="324" t="s">
        <v>1930</v>
      </c>
      <c r="G175" s="301"/>
      <c r="H175" s="301" t="s">
        <v>1991</v>
      </c>
      <c r="I175" s="301" t="s">
        <v>1926</v>
      </c>
      <c r="J175" s="301">
        <v>50</v>
      </c>
      <c r="K175" s="349"/>
    </row>
    <row r="176" s="1" customFormat="1" ht="15" customHeight="1">
      <c r="B176" s="326"/>
      <c r="C176" s="301" t="s">
        <v>1949</v>
      </c>
      <c r="D176" s="301"/>
      <c r="E176" s="301"/>
      <c r="F176" s="324" t="s">
        <v>1930</v>
      </c>
      <c r="G176" s="301"/>
      <c r="H176" s="301" t="s">
        <v>1991</v>
      </c>
      <c r="I176" s="301" t="s">
        <v>1926</v>
      </c>
      <c r="J176" s="301">
        <v>50</v>
      </c>
      <c r="K176" s="349"/>
    </row>
    <row r="177" s="1" customFormat="1" ht="15" customHeight="1">
      <c r="B177" s="326"/>
      <c r="C177" s="301" t="s">
        <v>129</v>
      </c>
      <c r="D177" s="301"/>
      <c r="E177" s="301"/>
      <c r="F177" s="324" t="s">
        <v>1924</v>
      </c>
      <c r="G177" s="301"/>
      <c r="H177" s="301" t="s">
        <v>1992</v>
      </c>
      <c r="I177" s="301" t="s">
        <v>1993</v>
      </c>
      <c r="J177" s="301"/>
      <c r="K177" s="349"/>
    </row>
    <row r="178" s="1" customFormat="1" ht="15" customHeight="1">
      <c r="B178" s="326"/>
      <c r="C178" s="301" t="s">
        <v>59</v>
      </c>
      <c r="D178" s="301"/>
      <c r="E178" s="301"/>
      <c r="F178" s="324" t="s">
        <v>1924</v>
      </c>
      <c r="G178" s="301"/>
      <c r="H178" s="301" t="s">
        <v>1994</v>
      </c>
      <c r="I178" s="301" t="s">
        <v>1995</v>
      </c>
      <c r="J178" s="301">
        <v>1</v>
      </c>
      <c r="K178" s="349"/>
    </row>
    <row r="179" s="1" customFormat="1" ht="15" customHeight="1">
      <c r="B179" s="326"/>
      <c r="C179" s="301" t="s">
        <v>55</v>
      </c>
      <c r="D179" s="301"/>
      <c r="E179" s="301"/>
      <c r="F179" s="324" t="s">
        <v>1924</v>
      </c>
      <c r="G179" s="301"/>
      <c r="H179" s="301" t="s">
        <v>1996</v>
      </c>
      <c r="I179" s="301" t="s">
        <v>1926</v>
      </c>
      <c r="J179" s="301">
        <v>20</v>
      </c>
      <c r="K179" s="349"/>
    </row>
    <row r="180" s="1" customFormat="1" ht="15" customHeight="1">
      <c r="B180" s="326"/>
      <c r="C180" s="301" t="s">
        <v>56</v>
      </c>
      <c r="D180" s="301"/>
      <c r="E180" s="301"/>
      <c r="F180" s="324" t="s">
        <v>1924</v>
      </c>
      <c r="G180" s="301"/>
      <c r="H180" s="301" t="s">
        <v>1997</v>
      </c>
      <c r="I180" s="301" t="s">
        <v>1926</v>
      </c>
      <c r="J180" s="301">
        <v>255</v>
      </c>
      <c r="K180" s="349"/>
    </row>
    <row r="181" s="1" customFormat="1" ht="15" customHeight="1">
      <c r="B181" s="326"/>
      <c r="C181" s="301" t="s">
        <v>130</v>
      </c>
      <c r="D181" s="301"/>
      <c r="E181" s="301"/>
      <c r="F181" s="324" t="s">
        <v>1924</v>
      </c>
      <c r="G181" s="301"/>
      <c r="H181" s="301" t="s">
        <v>1888</v>
      </c>
      <c r="I181" s="301" t="s">
        <v>1926</v>
      </c>
      <c r="J181" s="301">
        <v>10</v>
      </c>
      <c r="K181" s="349"/>
    </row>
    <row r="182" s="1" customFormat="1" ht="15" customHeight="1">
      <c r="B182" s="326"/>
      <c r="C182" s="301" t="s">
        <v>131</v>
      </c>
      <c r="D182" s="301"/>
      <c r="E182" s="301"/>
      <c r="F182" s="324" t="s">
        <v>1924</v>
      </c>
      <c r="G182" s="301"/>
      <c r="H182" s="301" t="s">
        <v>1998</v>
      </c>
      <c r="I182" s="301" t="s">
        <v>1959</v>
      </c>
      <c r="J182" s="301"/>
      <c r="K182" s="349"/>
    </row>
    <row r="183" s="1" customFormat="1" ht="15" customHeight="1">
      <c r="B183" s="326"/>
      <c r="C183" s="301" t="s">
        <v>1999</v>
      </c>
      <c r="D183" s="301"/>
      <c r="E183" s="301"/>
      <c r="F183" s="324" t="s">
        <v>1924</v>
      </c>
      <c r="G183" s="301"/>
      <c r="H183" s="301" t="s">
        <v>2000</v>
      </c>
      <c r="I183" s="301" t="s">
        <v>1959</v>
      </c>
      <c r="J183" s="301"/>
      <c r="K183" s="349"/>
    </row>
    <row r="184" s="1" customFormat="1" ht="15" customHeight="1">
      <c r="B184" s="326"/>
      <c r="C184" s="301" t="s">
        <v>1988</v>
      </c>
      <c r="D184" s="301"/>
      <c r="E184" s="301"/>
      <c r="F184" s="324" t="s">
        <v>1924</v>
      </c>
      <c r="G184" s="301"/>
      <c r="H184" s="301" t="s">
        <v>2001</v>
      </c>
      <c r="I184" s="301" t="s">
        <v>1959</v>
      </c>
      <c r="J184" s="301"/>
      <c r="K184" s="349"/>
    </row>
    <row r="185" s="1" customFormat="1" ht="15" customHeight="1">
      <c r="B185" s="326"/>
      <c r="C185" s="301" t="s">
        <v>133</v>
      </c>
      <c r="D185" s="301"/>
      <c r="E185" s="301"/>
      <c r="F185" s="324" t="s">
        <v>1930</v>
      </c>
      <c r="G185" s="301"/>
      <c r="H185" s="301" t="s">
        <v>2002</v>
      </c>
      <c r="I185" s="301" t="s">
        <v>1926</v>
      </c>
      <c r="J185" s="301">
        <v>50</v>
      </c>
      <c r="K185" s="349"/>
    </row>
    <row r="186" s="1" customFormat="1" ht="15" customHeight="1">
      <c r="B186" s="326"/>
      <c r="C186" s="301" t="s">
        <v>2003</v>
      </c>
      <c r="D186" s="301"/>
      <c r="E186" s="301"/>
      <c r="F186" s="324" t="s">
        <v>1930</v>
      </c>
      <c r="G186" s="301"/>
      <c r="H186" s="301" t="s">
        <v>2004</v>
      </c>
      <c r="I186" s="301" t="s">
        <v>2005</v>
      </c>
      <c r="J186" s="301"/>
      <c r="K186" s="349"/>
    </row>
    <row r="187" s="1" customFormat="1" ht="15" customHeight="1">
      <c r="B187" s="326"/>
      <c r="C187" s="301" t="s">
        <v>2006</v>
      </c>
      <c r="D187" s="301"/>
      <c r="E187" s="301"/>
      <c r="F187" s="324" t="s">
        <v>1930</v>
      </c>
      <c r="G187" s="301"/>
      <c r="H187" s="301" t="s">
        <v>2007</v>
      </c>
      <c r="I187" s="301" t="s">
        <v>2005</v>
      </c>
      <c r="J187" s="301"/>
      <c r="K187" s="349"/>
    </row>
    <row r="188" s="1" customFormat="1" ht="15" customHeight="1">
      <c r="B188" s="326"/>
      <c r="C188" s="301" t="s">
        <v>2008</v>
      </c>
      <c r="D188" s="301"/>
      <c r="E188" s="301"/>
      <c r="F188" s="324" t="s">
        <v>1930</v>
      </c>
      <c r="G188" s="301"/>
      <c r="H188" s="301" t="s">
        <v>2009</v>
      </c>
      <c r="I188" s="301" t="s">
        <v>2005</v>
      </c>
      <c r="J188" s="301"/>
      <c r="K188" s="349"/>
    </row>
    <row r="189" s="1" customFormat="1" ht="15" customHeight="1">
      <c r="B189" s="326"/>
      <c r="C189" s="362" t="s">
        <v>2010</v>
      </c>
      <c r="D189" s="301"/>
      <c r="E189" s="301"/>
      <c r="F189" s="324" t="s">
        <v>1930</v>
      </c>
      <c r="G189" s="301"/>
      <c r="H189" s="301" t="s">
        <v>2011</v>
      </c>
      <c r="I189" s="301" t="s">
        <v>2012</v>
      </c>
      <c r="J189" s="363" t="s">
        <v>2013</v>
      </c>
      <c r="K189" s="349"/>
    </row>
    <row r="190" s="17" customFormat="1" ht="15" customHeight="1">
      <c r="B190" s="364"/>
      <c r="C190" s="365" t="s">
        <v>2014</v>
      </c>
      <c r="D190" s="366"/>
      <c r="E190" s="366"/>
      <c r="F190" s="367" t="s">
        <v>1930</v>
      </c>
      <c r="G190" s="366"/>
      <c r="H190" s="366" t="s">
        <v>2015</v>
      </c>
      <c r="I190" s="366" t="s">
        <v>2012</v>
      </c>
      <c r="J190" s="368" t="s">
        <v>2013</v>
      </c>
      <c r="K190" s="369"/>
    </row>
    <row r="191" s="1" customFormat="1" ht="15" customHeight="1">
      <c r="B191" s="326"/>
      <c r="C191" s="362" t="s">
        <v>44</v>
      </c>
      <c r="D191" s="301"/>
      <c r="E191" s="301"/>
      <c r="F191" s="324" t="s">
        <v>1924</v>
      </c>
      <c r="G191" s="301"/>
      <c r="H191" s="298" t="s">
        <v>2016</v>
      </c>
      <c r="I191" s="301" t="s">
        <v>2017</v>
      </c>
      <c r="J191" s="301"/>
      <c r="K191" s="349"/>
    </row>
    <row r="192" s="1" customFormat="1" ht="15" customHeight="1">
      <c r="B192" s="326"/>
      <c r="C192" s="362" t="s">
        <v>2018</v>
      </c>
      <c r="D192" s="301"/>
      <c r="E192" s="301"/>
      <c r="F192" s="324" t="s">
        <v>1924</v>
      </c>
      <c r="G192" s="301"/>
      <c r="H192" s="301" t="s">
        <v>2019</v>
      </c>
      <c r="I192" s="301" t="s">
        <v>1959</v>
      </c>
      <c r="J192" s="301"/>
      <c r="K192" s="349"/>
    </row>
    <row r="193" s="1" customFormat="1" ht="15" customHeight="1">
      <c r="B193" s="326"/>
      <c r="C193" s="362" t="s">
        <v>2020</v>
      </c>
      <c r="D193" s="301"/>
      <c r="E193" s="301"/>
      <c r="F193" s="324" t="s">
        <v>1924</v>
      </c>
      <c r="G193" s="301"/>
      <c r="H193" s="301" t="s">
        <v>2021</v>
      </c>
      <c r="I193" s="301" t="s">
        <v>1959</v>
      </c>
      <c r="J193" s="301"/>
      <c r="K193" s="349"/>
    </row>
    <row r="194" s="1" customFormat="1" ht="15" customHeight="1">
      <c r="B194" s="326"/>
      <c r="C194" s="362" t="s">
        <v>2022</v>
      </c>
      <c r="D194" s="301"/>
      <c r="E194" s="301"/>
      <c r="F194" s="324" t="s">
        <v>1930</v>
      </c>
      <c r="G194" s="301"/>
      <c r="H194" s="301" t="s">
        <v>2023</v>
      </c>
      <c r="I194" s="301" t="s">
        <v>1959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2024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2025</v>
      </c>
      <c r="D201" s="371"/>
      <c r="E201" s="371"/>
      <c r="F201" s="371" t="s">
        <v>2026</v>
      </c>
      <c r="G201" s="372"/>
      <c r="H201" s="371" t="s">
        <v>2027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2017</v>
      </c>
      <c r="D203" s="301"/>
      <c r="E203" s="301"/>
      <c r="F203" s="324" t="s">
        <v>45</v>
      </c>
      <c r="G203" s="301"/>
      <c r="H203" s="301" t="s">
        <v>2028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46</v>
      </c>
      <c r="G204" s="301"/>
      <c r="H204" s="301" t="s">
        <v>2029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49</v>
      </c>
      <c r="G205" s="301"/>
      <c r="H205" s="301" t="s">
        <v>2030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2031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48</v>
      </c>
      <c r="G207" s="301"/>
      <c r="H207" s="301" t="s">
        <v>2032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1971</v>
      </c>
      <c r="D209" s="301"/>
      <c r="E209" s="301"/>
      <c r="F209" s="324" t="s">
        <v>80</v>
      </c>
      <c r="G209" s="301"/>
      <c r="H209" s="301" t="s">
        <v>2033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1869</v>
      </c>
      <c r="G210" s="301"/>
      <c r="H210" s="301" t="s">
        <v>1870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1867</v>
      </c>
      <c r="G211" s="301"/>
      <c r="H211" s="301" t="s">
        <v>2034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97</v>
      </c>
      <c r="G212" s="362"/>
      <c r="H212" s="353" t="s">
        <v>98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1871</v>
      </c>
      <c r="G213" s="362"/>
      <c r="H213" s="353" t="s">
        <v>2035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1995</v>
      </c>
      <c r="D215" s="301"/>
      <c r="E215" s="301"/>
      <c r="F215" s="324">
        <v>1</v>
      </c>
      <c r="G215" s="362"/>
      <c r="H215" s="353" t="s">
        <v>2036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2037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2038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2039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WIN7-GP\MD</dc:creator>
  <cp:lastModifiedBy>WIN7-GP\MD</cp:lastModifiedBy>
  <dcterms:created xsi:type="dcterms:W3CDTF">2025-04-14T06:08:55Z</dcterms:created>
  <dcterms:modified xsi:type="dcterms:W3CDTF">2025-04-14T06:09:00Z</dcterms:modified>
</cp:coreProperties>
</file>